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5" activeTab="0"/>
  </bookViews>
  <sheets>
    <sheet name="Классик" sheetId="1" r:id="rId1"/>
  </sheets>
  <definedNames>
    <definedName name="_xlnm._FilterDatabase" localSheetId="0" hidden="1">'Классик'!$A$13:$BG$13</definedName>
    <definedName name="_xlnm.Print_Area" localSheetId="0">'Классик'!$A$1:$BG$33</definedName>
  </definedNames>
  <calcPr fullCalcOnLoad="1"/>
</workbook>
</file>

<file path=xl/sharedStrings.xml><?xml version="1.0" encoding="utf-8"?>
<sst xmlns="http://schemas.openxmlformats.org/spreadsheetml/2006/main" count="189" uniqueCount="128">
  <si>
    <t>Время</t>
  </si>
  <si>
    <t>№</t>
  </si>
  <si>
    <t>Старт</t>
  </si>
  <si>
    <t>Расписание</t>
  </si>
  <si>
    <t>Фактич</t>
  </si>
  <si>
    <t xml:space="preserve">Опоздание </t>
  </si>
  <si>
    <t>Штр абс</t>
  </si>
  <si>
    <t>Штр нат</t>
  </si>
  <si>
    <t>Штраф</t>
  </si>
  <si>
    <t>Ст.</t>
  </si>
  <si>
    <t>сек</t>
  </si>
  <si>
    <t>Д-3</t>
  </si>
  <si>
    <t>Д-2</t>
  </si>
  <si>
    <t>Д-4</t>
  </si>
  <si>
    <t>прим.</t>
  </si>
  <si>
    <t>Д-5</t>
  </si>
  <si>
    <t>Д-6</t>
  </si>
  <si>
    <t>ВКВ 1</t>
  </si>
  <si>
    <t>ВКВ 2</t>
  </si>
  <si>
    <t>Д-1</t>
  </si>
  <si>
    <t>Д-7</t>
  </si>
  <si>
    <t>28,6 км/ч</t>
  </si>
  <si>
    <t>10,96 км</t>
  </si>
  <si>
    <t>36,1 км/ч</t>
  </si>
  <si>
    <t>60,21 км</t>
  </si>
  <si>
    <t>27,48 км/ч</t>
  </si>
  <si>
    <t>20,61 км</t>
  </si>
  <si>
    <t>сход</t>
  </si>
  <si>
    <t>старт Д-7</t>
  </si>
  <si>
    <t>старт Д-3</t>
  </si>
  <si>
    <t>Махаріжа Сергій</t>
  </si>
  <si>
    <t xml:space="preserve">Форд </t>
  </si>
  <si>
    <t>АЕ5670ЕК</t>
  </si>
  <si>
    <t>Бобко Антон</t>
  </si>
  <si>
    <t>Volkswagen</t>
  </si>
  <si>
    <t>АЕ6549СХ</t>
  </si>
  <si>
    <t>Лантух Н.Б.</t>
  </si>
  <si>
    <t>Daewoo Lanos</t>
  </si>
  <si>
    <t>Чалий Сергій</t>
  </si>
  <si>
    <t>Казунін Олександр</t>
  </si>
  <si>
    <t>Mercedes</t>
  </si>
  <si>
    <t>АЕ9045ЕТ</t>
  </si>
  <si>
    <t>Хонда</t>
  </si>
  <si>
    <t>АЕ3434ЕВ</t>
  </si>
  <si>
    <t>Храброва Юліана</t>
  </si>
  <si>
    <t>Боловіна Оксана</t>
  </si>
  <si>
    <t>SUZUKI</t>
  </si>
  <si>
    <t>АЕ8381ЕР</t>
  </si>
  <si>
    <t>Фролова Ірина</t>
  </si>
  <si>
    <t>Гаркуша Анна</t>
  </si>
  <si>
    <t>Хюндай Гетс</t>
  </si>
  <si>
    <t>АЕ1137КМ</t>
  </si>
  <si>
    <t>Ковальова Ольга</t>
  </si>
  <si>
    <t>Козел Вікторія</t>
  </si>
  <si>
    <t>Hyundai accent</t>
  </si>
  <si>
    <t>АЕ2494НІ</t>
  </si>
  <si>
    <t>Мірошніченко Віталій</t>
  </si>
  <si>
    <t>Петренко Юрій</t>
  </si>
  <si>
    <t>АЕ3372ЕІ</t>
  </si>
  <si>
    <t>Бриженюк Володимир</t>
  </si>
  <si>
    <t>Козінов Ігор</t>
  </si>
  <si>
    <t>Honda Civic</t>
  </si>
  <si>
    <t>СВ0390АМ</t>
  </si>
  <si>
    <t>Павлишин Олександр</t>
  </si>
  <si>
    <t>Короткова Юлія</t>
  </si>
  <si>
    <t>АЕ3206НО</t>
  </si>
  <si>
    <t>Темченко Олександр</t>
  </si>
  <si>
    <t>Биков Євген</t>
  </si>
  <si>
    <t>ВАЗ 2108</t>
  </si>
  <si>
    <t>Жидко Володимир</t>
  </si>
  <si>
    <t>Жидко Віталій</t>
  </si>
  <si>
    <t>Mitsubishi Lancer</t>
  </si>
  <si>
    <t>АЕ2173СЕ</t>
  </si>
  <si>
    <t>Золотарєв Ярослав</t>
  </si>
  <si>
    <t>Артемов Максим</t>
  </si>
  <si>
    <t>Scoda Octavia</t>
  </si>
  <si>
    <t>АЕ0032ЕР</t>
  </si>
  <si>
    <t>Прудніков Михайло</t>
  </si>
  <si>
    <t xml:space="preserve">Фогов </t>
  </si>
  <si>
    <t>ГАЗ 24</t>
  </si>
  <si>
    <t>АЕ4482ЕЕ</t>
  </si>
  <si>
    <t>Альохін Іван</t>
  </si>
  <si>
    <t>Альохіна Дарина</t>
  </si>
  <si>
    <t>Тимощук Євгенія</t>
  </si>
  <si>
    <t>Тимощук Олександр</t>
  </si>
  <si>
    <t>Hyundai Tiburon</t>
  </si>
  <si>
    <t>АР1818АА</t>
  </si>
  <si>
    <t>Салтикова Юлія</t>
  </si>
  <si>
    <t>Гриценко Ольга</t>
  </si>
  <si>
    <t>Мазда 3</t>
  </si>
  <si>
    <t>АЕ4971АХ</t>
  </si>
  <si>
    <t>Козар Владислав</t>
  </si>
  <si>
    <t>Головко Дмитро</t>
  </si>
  <si>
    <t>АЕ2327ВР</t>
  </si>
  <si>
    <t>Звягін Дмитро</t>
  </si>
  <si>
    <t>Губа Михайло</t>
  </si>
  <si>
    <t>Renault Symbol</t>
  </si>
  <si>
    <t>АХ3317АЕ</t>
  </si>
  <si>
    <t>Волков Я.А.</t>
  </si>
  <si>
    <t>АВТОМОБІЛЬНА ФЕДЕРАЦІЯ УКРАЇНИ</t>
  </si>
  <si>
    <t>КЛУБНЕ ЗМАГАННЯ З РАЛІ НА СЕРІЙНИХ АВТОМОБІЛЯХ "ПІКНІК 2015"</t>
  </si>
  <si>
    <t>м.Дніпропетровськ</t>
  </si>
  <si>
    <t>Результати змагання ралі  "ПІКНІК-2015",  залік " Класік"</t>
  </si>
  <si>
    <t>Перший водій</t>
  </si>
  <si>
    <t>Другий Водій</t>
  </si>
  <si>
    <t>Автомобіль</t>
  </si>
  <si>
    <t>Держ.номер автомобіля</t>
  </si>
  <si>
    <t>Месце</t>
  </si>
  <si>
    <t>Сума</t>
  </si>
  <si>
    <t>Кращий час</t>
  </si>
  <si>
    <t>Розклад</t>
  </si>
  <si>
    <t>Запізнення</t>
  </si>
  <si>
    <t>Час</t>
  </si>
  <si>
    <t>Бобко Олексій</t>
  </si>
  <si>
    <t>Махарижа Олександр</t>
  </si>
  <si>
    <t>Змієнко Віталій</t>
  </si>
  <si>
    <t>Змієнко Ольга</t>
  </si>
  <si>
    <t>АЕ 3539СК</t>
  </si>
  <si>
    <t>Доповн.</t>
  </si>
  <si>
    <t>Mini</t>
  </si>
  <si>
    <t>ВВ 2866 АН</t>
  </si>
  <si>
    <t>АЕ 7594НО</t>
  </si>
  <si>
    <t>КЧ 0</t>
  </si>
  <si>
    <t>КЧ 1</t>
  </si>
  <si>
    <t>КЧ 2</t>
  </si>
  <si>
    <t>КЧ 3</t>
  </si>
  <si>
    <t>ДНІПРОПЕТРОВСЬКИЙ ОБЛАСНИЙ АВТОМОБІЛЬНИЙ КЛУБ</t>
  </si>
  <si>
    <t>23 ТРАВНЯ 2015Р.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</si>
</sst>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0_ ;\-0\ "/>
    <numFmt numFmtId="174" formatCode="h:mm;@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6"/>
      <name val="Times New Roman Cyr"/>
      <family val="1"/>
    </font>
    <font>
      <b/>
      <i/>
      <sz val="16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20"/>
      <name val="Arial Cyr"/>
      <family val="2"/>
    </font>
    <font>
      <b/>
      <sz val="16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0" fontId="3" fillId="0" borderId="10" xfId="0" applyNumberFormat="1" applyFont="1" applyBorder="1" applyAlignment="1">
      <alignment/>
    </xf>
    <xf numFmtId="20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0" fontId="3" fillId="32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" borderId="10" xfId="0" applyNumberFormat="1" applyFont="1" applyFill="1" applyBorder="1" applyAlignment="1">
      <alignment/>
    </xf>
    <xf numFmtId="173" fontId="3" fillId="3" borderId="10" xfId="0" applyNumberFormat="1" applyFont="1" applyFill="1" applyBorder="1" applyAlignment="1">
      <alignment/>
    </xf>
    <xf numFmtId="172" fontId="3" fillId="3" borderId="10" xfId="0" applyNumberFormat="1" applyFont="1" applyFill="1" applyBorder="1" applyAlignment="1">
      <alignment/>
    </xf>
    <xf numFmtId="0" fontId="7" fillId="5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20" fontId="9" fillId="0" borderId="10" xfId="0" applyNumberFormat="1" applyFont="1" applyBorder="1" applyAlignment="1">
      <alignment/>
    </xf>
    <xf numFmtId="20" fontId="9" fillId="0" borderId="10" xfId="0" applyNumberFormat="1" applyFont="1" applyFill="1" applyBorder="1" applyAlignment="1">
      <alignment/>
    </xf>
    <xf numFmtId="20" fontId="9" fillId="32" borderId="10" xfId="0" applyNumberFormat="1" applyFont="1" applyFill="1" applyBorder="1" applyAlignment="1">
      <alignment/>
    </xf>
    <xf numFmtId="0" fontId="9" fillId="3" borderId="10" xfId="0" applyNumberFormat="1" applyFont="1" applyFill="1" applyBorder="1" applyAlignment="1">
      <alignment/>
    </xf>
    <xf numFmtId="173" fontId="9" fillId="3" borderId="10" xfId="0" applyNumberFormat="1" applyFont="1" applyFill="1" applyBorder="1" applyAlignment="1">
      <alignment/>
    </xf>
    <xf numFmtId="172" fontId="9" fillId="3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20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20" fontId="11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20" fontId="9" fillId="0" borderId="10" xfId="0" applyNumberFormat="1" applyFont="1" applyFill="1" applyBorder="1" applyAlignment="1">
      <alignment horizontal="right"/>
    </xf>
    <xf numFmtId="0" fontId="9" fillId="0" borderId="14" xfId="0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20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22" fontId="11" fillId="0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0" fontId="9" fillId="0" borderId="15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10" fillId="0" borderId="13" xfId="0" applyFont="1" applyBorder="1" applyAlignment="1">
      <alignment wrapText="1"/>
    </xf>
    <xf numFmtId="0" fontId="6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/>
    </xf>
    <xf numFmtId="20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20" fontId="5" fillId="0" borderId="17" xfId="0" applyNumberFormat="1" applyFont="1" applyFill="1" applyBorder="1" applyAlignment="1">
      <alignment/>
    </xf>
    <xf numFmtId="20" fontId="5" fillId="37" borderId="17" xfId="0" applyNumberFormat="1" applyFont="1" applyFill="1" applyBorder="1" applyAlignment="1">
      <alignment/>
    </xf>
    <xf numFmtId="20" fontId="1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38" borderId="10" xfId="0" applyNumberFormat="1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7" fillId="38" borderId="18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7" fillId="38" borderId="17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2" fontId="0" fillId="38" borderId="16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3" fillId="38" borderId="21" xfId="0" applyNumberFormat="1" applyFont="1" applyFill="1" applyBorder="1" applyAlignment="1">
      <alignment wrapText="1"/>
    </xf>
    <xf numFmtId="0" fontId="0" fillId="0" borderId="22" xfId="0" applyBorder="1" applyAlignment="1">
      <alignment wrapText="1"/>
    </xf>
    <xf numFmtId="1" fontId="3" fillId="38" borderId="16" xfId="0" applyNumberFormat="1" applyFont="1" applyFill="1" applyBorder="1" applyAlignment="1">
      <alignment wrapText="1"/>
    </xf>
    <xf numFmtId="1" fontId="3" fillId="38" borderId="15" xfId="0" applyNumberFormat="1" applyFont="1" applyFill="1" applyBorder="1" applyAlignment="1">
      <alignment wrapText="1"/>
    </xf>
    <xf numFmtId="1" fontId="3" fillId="38" borderId="13" xfId="0" applyNumberFormat="1" applyFont="1" applyFill="1" applyBorder="1" applyAlignment="1">
      <alignment wrapText="1"/>
    </xf>
    <xf numFmtId="0" fontId="3" fillId="38" borderId="21" xfId="0" applyFont="1" applyFill="1" applyBorder="1" applyAlignment="1">
      <alignment wrapText="1"/>
    </xf>
    <xf numFmtId="0" fontId="3" fillId="38" borderId="16" xfId="0" applyFont="1" applyFill="1" applyBorder="1" applyAlignment="1">
      <alignment wrapText="1"/>
    </xf>
    <xf numFmtId="0" fontId="3" fillId="38" borderId="18" xfId="0" applyFont="1" applyFill="1" applyBorder="1" applyAlignment="1">
      <alignment wrapText="1"/>
    </xf>
    <xf numFmtId="0" fontId="3" fillId="38" borderId="19" xfId="0" applyFont="1" applyFill="1" applyBorder="1" applyAlignment="1">
      <alignment wrapText="1"/>
    </xf>
    <xf numFmtId="0" fontId="3" fillId="38" borderId="22" xfId="0" applyFont="1" applyFill="1" applyBorder="1" applyAlignment="1">
      <alignment wrapText="1"/>
    </xf>
    <xf numFmtId="0" fontId="3" fillId="38" borderId="12" xfId="0" applyFont="1" applyFill="1" applyBorder="1" applyAlignment="1">
      <alignment wrapText="1"/>
    </xf>
    <xf numFmtId="0" fontId="3" fillId="38" borderId="20" xfId="0" applyFont="1" applyFill="1" applyBorder="1" applyAlignment="1">
      <alignment wrapText="1"/>
    </xf>
    <xf numFmtId="0" fontId="3" fillId="38" borderId="17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1</xdr:row>
      <xdr:rowOff>76200</xdr:rowOff>
    </xdr:from>
    <xdr:to>
      <xdr:col>1</xdr:col>
      <xdr:colOff>2057400</xdr:colOff>
      <xdr:row>5</xdr:row>
      <xdr:rowOff>133350</xdr:rowOff>
    </xdr:to>
    <xdr:pic>
      <xdr:nvPicPr>
        <xdr:cNvPr id="1" name="Picture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19075"/>
          <a:ext cx="1123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33"/>
  <sheetViews>
    <sheetView tabSelected="1" zoomScaleSheetLayoutView="100" zoomScalePageLayoutView="0" workbookViewId="0" topLeftCell="A1">
      <pane ySplit="13" topLeftCell="A14" activePane="bottomLeft" state="frozen"/>
      <selection pane="topLeft" activeCell="S1" sqref="S1"/>
      <selection pane="bottomLeft" activeCell="A1" sqref="A1:V2"/>
    </sheetView>
  </sheetViews>
  <sheetFormatPr defaultColWidth="9.00390625" defaultRowHeight="12.75"/>
  <cols>
    <col min="1" max="1" width="6.00390625" style="14" customWidth="1"/>
    <col min="2" max="2" width="27.75390625" style="1" customWidth="1"/>
    <col min="3" max="3" width="28.625" style="1" customWidth="1"/>
    <col min="4" max="4" width="6.00390625" style="14" customWidth="1"/>
    <col min="5" max="5" width="23.00390625" style="1" customWidth="1"/>
    <col min="6" max="6" width="26.375" style="1" customWidth="1"/>
    <col min="7" max="7" width="6.875" style="2" customWidth="1"/>
    <col min="8" max="8" width="7.625" style="2" customWidth="1"/>
    <col min="9" max="9" width="12.125" style="3" customWidth="1"/>
    <col min="10" max="10" width="13.875" style="9" customWidth="1"/>
    <col min="11" max="12" width="13.875" style="10" customWidth="1"/>
    <col min="13" max="16" width="13.875" style="9" customWidth="1"/>
    <col min="17" max="18" width="10.625" style="4" customWidth="1"/>
    <col min="19" max="19" width="9.125" style="5" customWidth="1"/>
    <col min="20" max="20" width="6.00390625" style="14" customWidth="1"/>
    <col min="21" max="21" width="14.25390625" style="6" customWidth="1"/>
    <col min="22" max="22" width="11.75390625" style="8" customWidth="1"/>
    <col min="23" max="23" width="13.125" style="6" customWidth="1"/>
    <col min="24" max="24" width="9.125" style="11" hidden="1" customWidth="1"/>
    <col min="25" max="25" width="11.875" style="12" hidden="1" customWidth="1"/>
    <col min="26" max="26" width="9.625" style="7" customWidth="1"/>
    <col min="27" max="27" width="6.00390625" style="14" customWidth="1"/>
    <col min="28" max="28" width="14.25390625" style="6" customWidth="1"/>
    <col min="29" max="29" width="11.25390625" style="8" customWidth="1"/>
    <col min="30" max="30" width="13.125" style="6" customWidth="1"/>
    <col min="31" max="31" width="9.125" style="11" hidden="1" customWidth="1"/>
    <col min="32" max="32" width="11.875" style="12" hidden="1" customWidth="1"/>
    <col min="33" max="33" width="9.625" style="7" customWidth="1"/>
    <col min="34" max="34" width="6.00390625" style="14" customWidth="1"/>
    <col min="35" max="35" width="14.25390625" style="6" hidden="1" customWidth="1"/>
    <col min="36" max="36" width="11.25390625" style="8" hidden="1" customWidth="1"/>
    <col min="37" max="37" width="12.875" style="6" hidden="1" customWidth="1"/>
    <col min="38" max="38" width="9.125" style="11" hidden="1" customWidth="1"/>
    <col min="39" max="39" width="11.875" style="12" hidden="1" customWidth="1"/>
    <col min="40" max="40" width="10.25390625" style="13" hidden="1" customWidth="1"/>
    <col min="41" max="41" width="9.625" style="7" hidden="1" customWidth="1"/>
    <col min="42" max="42" width="6.00390625" style="14" hidden="1" customWidth="1"/>
    <col min="43" max="43" width="14.25390625" style="6" hidden="1" customWidth="1"/>
    <col min="44" max="44" width="11.25390625" style="8" hidden="1" customWidth="1"/>
    <col min="45" max="45" width="12.875" style="6" hidden="1" customWidth="1"/>
    <col min="46" max="46" width="9.125" style="11" hidden="1" customWidth="1"/>
    <col min="47" max="47" width="11.875" style="12" hidden="1" customWidth="1"/>
    <col min="48" max="48" width="10.25390625" style="13" hidden="1" customWidth="1"/>
    <col min="49" max="49" width="9.625" style="7" hidden="1" customWidth="1"/>
    <col min="50" max="50" width="6.00390625" style="14" hidden="1" customWidth="1"/>
    <col min="51" max="51" width="13.125" style="1" customWidth="1"/>
    <col min="52" max="52" width="10.625" style="1" customWidth="1"/>
    <col min="53" max="53" width="13.125" style="1" customWidth="1"/>
    <col min="54" max="55" width="9.125" style="1" hidden="1" customWidth="1"/>
    <col min="56" max="56" width="9.125" style="1" customWidth="1"/>
    <col min="57" max="57" width="6.00390625" style="14" customWidth="1"/>
    <col min="58" max="16384" width="9.125" style="1" customWidth="1"/>
  </cols>
  <sheetData>
    <row r="1" spans="1:212" s="78" customFormat="1" ht="11.25">
      <c r="A1" s="81" t="s">
        <v>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  <c r="W1" s="92"/>
      <c r="X1" s="82"/>
      <c r="Y1" s="82"/>
      <c r="Z1" s="82"/>
      <c r="AA1" s="83"/>
      <c r="AB1" s="95"/>
      <c r="AC1" s="81"/>
      <c r="AD1" s="82"/>
      <c r="AE1" s="82"/>
      <c r="AF1" s="83"/>
      <c r="AG1" s="97"/>
      <c r="AH1" s="82"/>
      <c r="AI1" s="82"/>
      <c r="AJ1" s="82"/>
      <c r="AK1" s="83"/>
      <c r="AL1" s="97"/>
      <c r="AM1" s="99"/>
      <c r="AN1" s="99"/>
      <c r="AO1" s="99"/>
      <c r="AP1" s="100"/>
      <c r="AQ1" s="97"/>
      <c r="AR1" s="100"/>
      <c r="AS1" s="97"/>
      <c r="AT1" s="99"/>
      <c r="AU1" s="100"/>
      <c r="AV1" s="97"/>
      <c r="AW1" s="99"/>
      <c r="AX1" s="99"/>
      <c r="AY1" s="99"/>
      <c r="AZ1" s="10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</row>
    <row r="2" spans="1:212" ht="11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5"/>
      <c r="W2" s="93"/>
      <c r="X2" s="84"/>
      <c r="Y2" s="84"/>
      <c r="Z2" s="84"/>
      <c r="AA2" s="85"/>
      <c r="AB2" s="96"/>
      <c r="AC2" s="84"/>
      <c r="AD2" s="84"/>
      <c r="AE2" s="84"/>
      <c r="AF2" s="85"/>
      <c r="AG2" s="93"/>
      <c r="AH2" s="84"/>
      <c r="AI2" s="84"/>
      <c r="AJ2" s="84"/>
      <c r="AK2" s="85"/>
      <c r="AL2" s="101"/>
      <c r="AM2" s="102"/>
      <c r="AN2" s="102"/>
      <c r="AO2" s="102"/>
      <c r="AP2" s="103"/>
      <c r="AQ2" s="101"/>
      <c r="AR2" s="103"/>
      <c r="AS2" s="101"/>
      <c r="AT2" s="102"/>
      <c r="AU2" s="103"/>
      <c r="AV2" s="101"/>
      <c r="AW2" s="102"/>
      <c r="AX2" s="102"/>
      <c r="AY2" s="102"/>
      <c r="AZ2" s="103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</row>
    <row r="3" spans="1:212" ht="11.25" customHeight="1">
      <c r="A3" s="81" t="s">
        <v>126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92"/>
      <c r="X3" s="82"/>
      <c r="Y3" s="82"/>
      <c r="Z3" s="82"/>
      <c r="AA3" s="83"/>
      <c r="AB3" s="95"/>
      <c r="AC3" s="81"/>
      <c r="AD3" s="82"/>
      <c r="AE3" s="82"/>
      <c r="AF3" s="83"/>
      <c r="AG3" s="97"/>
      <c r="AH3" s="82"/>
      <c r="AI3" s="82"/>
      <c r="AJ3" s="82"/>
      <c r="AK3" s="83"/>
      <c r="AL3" s="97"/>
      <c r="AM3" s="99"/>
      <c r="AN3" s="99"/>
      <c r="AO3" s="99"/>
      <c r="AP3" s="100"/>
      <c r="AQ3" s="97"/>
      <c r="AR3" s="100"/>
      <c r="AS3" s="97"/>
      <c r="AT3" s="99"/>
      <c r="AU3" s="100"/>
      <c r="AV3" s="97"/>
      <c r="AW3" s="99"/>
      <c r="AX3" s="99"/>
      <c r="AY3" s="99"/>
      <c r="AZ3" s="10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</row>
    <row r="4" spans="1:212" ht="11.2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93"/>
      <c r="X4" s="84"/>
      <c r="Y4" s="84"/>
      <c r="Z4" s="84"/>
      <c r="AA4" s="85"/>
      <c r="AB4" s="96"/>
      <c r="AC4" s="84"/>
      <c r="AD4" s="84"/>
      <c r="AE4" s="84"/>
      <c r="AF4" s="85"/>
      <c r="AG4" s="93"/>
      <c r="AH4" s="84"/>
      <c r="AI4" s="84"/>
      <c r="AJ4" s="84"/>
      <c r="AK4" s="85"/>
      <c r="AL4" s="101"/>
      <c r="AM4" s="102"/>
      <c r="AN4" s="102"/>
      <c r="AO4" s="102"/>
      <c r="AP4" s="103"/>
      <c r="AQ4" s="101"/>
      <c r="AR4" s="103"/>
      <c r="AS4" s="101"/>
      <c r="AT4" s="102"/>
      <c r="AU4" s="103"/>
      <c r="AV4" s="101"/>
      <c r="AW4" s="102"/>
      <c r="AX4" s="102"/>
      <c r="AY4" s="102"/>
      <c r="AZ4" s="103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</row>
    <row r="5" spans="1:212" ht="11.25" customHeight="1">
      <c r="A5" s="81" t="s">
        <v>100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3"/>
      <c r="W5" s="92"/>
      <c r="X5" s="82"/>
      <c r="Y5" s="82"/>
      <c r="Z5" s="82"/>
      <c r="AA5" s="83"/>
      <c r="AB5" s="95"/>
      <c r="AC5" s="81"/>
      <c r="AD5" s="82"/>
      <c r="AE5" s="82"/>
      <c r="AF5" s="83"/>
      <c r="AG5" s="97"/>
      <c r="AH5" s="82"/>
      <c r="AI5" s="82"/>
      <c r="AJ5" s="82"/>
      <c r="AK5" s="83"/>
      <c r="AL5" s="97"/>
      <c r="AM5" s="99"/>
      <c r="AN5" s="99"/>
      <c r="AO5" s="99"/>
      <c r="AP5" s="100"/>
      <c r="AQ5" s="97"/>
      <c r="AR5" s="100"/>
      <c r="AS5" s="97"/>
      <c r="AT5" s="99"/>
      <c r="AU5" s="100"/>
      <c r="AV5" s="97"/>
      <c r="AW5" s="99"/>
      <c r="AX5" s="99"/>
      <c r="AY5" s="99"/>
      <c r="AZ5" s="10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</row>
    <row r="6" spans="1:212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  <c r="W6" s="93"/>
      <c r="X6" s="84"/>
      <c r="Y6" s="84"/>
      <c r="Z6" s="84"/>
      <c r="AA6" s="85"/>
      <c r="AB6" s="96"/>
      <c r="AC6" s="84"/>
      <c r="AD6" s="84"/>
      <c r="AE6" s="84"/>
      <c r="AF6" s="85"/>
      <c r="AG6" s="93"/>
      <c r="AH6" s="84"/>
      <c r="AI6" s="84"/>
      <c r="AJ6" s="84"/>
      <c r="AK6" s="85"/>
      <c r="AL6" s="101"/>
      <c r="AM6" s="102"/>
      <c r="AN6" s="102"/>
      <c r="AO6" s="102"/>
      <c r="AP6" s="103"/>
      <c r="AQ6" s="101"/>
      <c r="AR6" s="103"/>
      <c r="AS6" s="101"/>
      <c r="AT6" s="102"/>
      <c r="AU6" s="103"/>
      <c r="AV6" s="101"/>
      <c r="AW6" s="102"/>
      <c r="AX6" s="102"/>
      <c r="AY6" s="102"/>
      <c r="AZ6" s="103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</row>
    <row r="7" spans="1:212" ht="11.25" customHeight="1">
      <c r="A7" s="86" t="s">
        <v>127</v>
      </c>
      <c r="B7" s="87"/>
      <c r="C7" s="87"/>
      <c r="D7" s="87"/>
      <c r="E7" s="87"/>
      <c r="F7" s="87"/>
      <c r="G7" s="87"/>
      <c r="H7" s="87"/>
      <c r="I7" s="88"/>
      <c r="J7" s="89" t="s">
        <v>101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  <c r="W7" s="94"/>
      <c r="X7" s="87"/>
      <c r="Y7" s="87"/>
      <c r="Z7" s="87"/>
      <c r="AA7" s="88"/>
      <c r="AB7" s="79"/>
      <c r="AC7" s="86"/>
      <c r="AD7" s="87"/>
      <c r="AE7" s="87"/>
      <c r="AF7" s="88"/>
      <c r="AG7" s="98"/>
      <c r="AH7" s="87"/>
      <c r="AI7" s="87"/>
      <c r="AJ7" s="87"/>
      <c r="AK7" s="88"/>
      <c r="AL7" s="98"/>
      <c r="AM7" s="104"/>
      <c r="AN7" s="104"/>
      <c r="AO7" s="104"/>
      <c r="AP7" s="105"/>
      <c r="AQ7" s="98"/>
      <c r="AR7" s="105"/>
      <c r="AS7" s="98"/>
      <c r="AT7" s="104"/>
      <c r="AU7" s="105"/>
      <c r="AV7" s="98"/>
      <c r="AW7" s="104"/>
      <c r="AX7" s="104"/>
      <c r="AY7" s="104"/>
      <c r="AZ7" s="105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</row>
    <row r="8" spans="1:59" s="15" customFormat="1" ht="32.25" customHeight="1">
      <c r="A8" s="62"/>
      <c r="B8" s="63" t="s">
        <v>102</v>
      </c>
      <c r="C8" s="64"/>
      <c r="D8" s="65"/>
      <c r="E8" s="64"/>
      <c r="F8" s="64"/>
      <c r="G8" s="66"/>
      <c r="H8" s="66"/>
      <c r="I8" s="67"/>
      <c r="J8" s="68"/>
      <c r="K8" s="69"/>
      <c r="L8" s="68"/>
      <c r="M8" s="68"/>
      <c r="N8" s="68"/>
      <c r="O8" s="68"/>
      <c r="P8" s="68"/>
      <c r="Q8" s="68"/>
      <c r="R8" s="68"/>
      <c r="S8" s="68"/>
      <c r="T8" s="65"/>
      <c r="U8" s="70"/>
      <c r="V8" s="71"/>
      <c r="W8" s="72"/>
      <c r="X8" s="69"/>
      <c r="Y8" s="73"/>
      <c r="Z8" s="74"/>
      <c r="AA8" s="65"/>
      <c r="AB8" s="70"/>
      <c r="AC8" s="70"/>
      <c r="AD8" s="75"/>
      <c r="AE8" s="69"/>
      <c r="AF8" s="73"/>
      <c r="AG8" s="74"/>
      <c r="AH8" s="65"/>
      <c r="AI8" s="70"/>
      <c r="AJ8" s="70"/>
      <c r="AK8" s="75"/>
      <c r="AL8" s="69"/>
      <c r="AM8" s="73"/>
      <c r="AN8" s="73"/>
      <c r="AO8" s="74"/>
      <c r="AP8" s="65"/>
      <c r="AQ8" s="70"/>
      <c r="AR8" s="70"/>
      <c r="AS8" s="75"/>
      <c r="AT8" s="69"/>
      <c r="AU8" s="73"/>
      <c r="AV8" s="73"/>
      <c r="AW8" s="74"/>
      <c r="AX8" s="65"/>
      <c r="AY8" s="76"/>
      <c r="AZ8" s="76"/>
      <c r="BA8" s="76"/>
      <c r="BB8" s="76"/>
      <c r="BC8" s="76"/>
      <c r="BD8" s="76"/>
      <c r="BE8" s="65"/>
      <c r="BF8" s="64"/>
      <c r="BG8" s="77"/>
    </row>
    <row r="9" spans="1:59" s="32" customFormat="1" ht="36.75" customHeight="1">
      <c r="A9" s="43"/>
      <c r="B9" s="29"/>
      <c r="C9" s="29"/>
      <c r="D9" s="43"/>
      <c r="E9" s="29"/>
      <c r="F9" s="29"/>
      <c r="G9" s="30"/>
      <c r="H9" s="30"/>
      <c r="I9" s="44"/>
      <c r="J9" s="56" t="s">
        <v>19</v>
      </c>
      <c r="K9" s="56" t="s">
        <v>12</v>
      </c>
      <c r="L9" s="56" t="s">
        <v>11</v>
      </c>
      <c r="M9" s="56" t="s">
        <v>13</v>
      </c>
      <c r="N9" s="56" t="s">
        <v>15</v>
      </c>
      <c r="O9" s="56" t="s">
        <v>16</v>
      </c>
      <c r="P9" s="56" t="s">
        <v>20</v>
      </c>
      <c r="Q9" s="38"/>
      <c r="R9" s="38"/>
      <c r="S9" s="45" t="s">
        <v>122</v>
      </c>
      <c r="T9" s="43"/>
      <c r="U9" s="45" t="s">
        <v>123</v>
      </c>
      <c r="V9" s="46"/>
      <c r="W9" s="46"/>
      <c r="X9" s="47"/>
      <c r="Y9" s="48"/>
      <c r="Z9" s="49" t="s">
        <v>123</v>
      </c>
      <c r="AA9" s="43"/>
      <c r="AB9" s="45" t="s">
        <v>124</v>
      </c>
      <c r="AC9" s="46"/>
      <c r="AD9" s="46"/>
      <c r="AE9" s="47"/>
      <c r="AF9" s="48"/>
      <c r="AG9" s="49" t="s">
        <v>124</v>
      </c>
      <c r="AH9" s="43"/>
      <c r="AI9" s="45" t="s">
        <v>17</v>
      </c>
      <c r="AJ9" s="46"/>
      <c r="AK9" s="46"/>
      <c r="AL9" s="47"/>
      <c r="AM9" s="48"/>
      <c r="AN9" s="48"/>
      <c r="AO9" s="49" t="s">
        <v>17</v>
      </c>
      <c r="AP9" s="43"/>
      <c r="AQ9" s="45" t="s">
        <v>18</v>
      </c>
      <c r="AR9" s="46"/>
      <c r="AS9" s="46"/>
      <c r="AT9" s="47"/>
      <c r="AU9" s="48"/>
      <c r="AV9" s="48"/>
      <c r="AW9" s="49" t="s">
        <v>18</v>
      </c>
      <c r="AX9" s="43"/>
      <c r="AY9" s="45" t="s">
        <v>125</v>
      </c>
      <c r="AZ9" s="46"/>
      <c r="BA9" s="46"/>
      <c r="BB9" s="47"/>
      <c r="BC9" s="48"/>
      <c r="BD9" s="49" t="s">
        <v>125</v>
      </c>
      <c r="BE9" s="43"/>
      <c r="BF9" s="61" t="s">
        <v>29</v>
      </c>
      <c r="BG9" s="61" t="s">
        <v>28</v>
      </c>
    </row>
    <row r="10" spans="1:57" s="29" customFormat="1" ht="15.75" customHeight="1">
      <c r="A10" s="43"/>
      <c r="D10" s="43"/>
      <c r="G10" s="30"/>
      <c r="H10" s="30"/>
      <c r="I10" s="31"/>
      <c r="J10" s="16" t="s">
        <v>109</v>
      </c>
      <c r="K10" s="16" t="s">
        <v>109</v>
      </c>
      <c r="L10" s="16" t="s">
        <v>109</v>
      </c>
      <c r="M10" s="16" t="s">
        <v>109</v>
      </c>
      <c r="N10" s="16" t="s">
        <v>109</v>
      </c>
      <c r="O10" s="16" t="s">
        <v>109</v>
      </c>
      <c r="P10" s="16" t="s">
        <v>109</v>
      </c>
      <c r="Q10" s="19"/>
      <c r="R10" s="19"/>
      <c r="S10" s="22"/>
      <c r="T10" s="43"/>
      <c r="U10" s="37">
        <v>0.015972222222222224</v>
      </c>
      <c r="V10" s="51" t="s">
        <v>21</v>
      </c>
      <c r="W10" s="34" t="s">
        <v>22</v>
      </c>
      <c r="X10" s="35"/>
      <c r="Y10" s="36"/>
      <c r="Z10" s="28"/>
      <c r="AA10" s="43"/>
      <c r="AB10" s="37">
        <v>0.06944444444444443</v>
      </c>
      <c r="AC10" s="33" t="s">
        <v>23</v>
      </c>
      <c r="AD10" s="34" t="s">
        <v>24</v>
      </c>
      <c r="AE10" s="23"/>
      <c r="AF10" s="36"/>
      <c r="AG10" s="28"/>
      <c r="AH10" s="43"/>
      <c r="AI10" s="37">
        <v>0.009027777777777779</v>
      </c>
      <c r="AJ10" s="33"/>
      <c r="AK10" s="34"/>
      <c r="AL10" s="23"/>
      <c r="AM10" s="36"/>
      <c r="AN10" s="36"/>
      <c r="AO10" s="28"/>
      <c r="AP10" s="43"/>
      <c r="AQ10" s="37">
        <v>0.015972222222222224</v>
      </c>
      <c r="AR10" s="33"/>
      <c r="AS10" s="34"/>
      <c r="AT10" s="23"/>
      <c r="AU10" s="36"/>
      <c r="AV10" s="36"/>
      <c r="AW10" s="28"/>
      <c r="AX10" s="43"/>
      <c r="AY10" s="37">
        <v>0.03125</v>
      </c>
      <c r="AZ10" s="33" t="s">
        <v>25</v>
      </c>
      <c r="BA10" s="34" t="s">
        <v>26</v>
      </c>
      <c r="BB10" s="23"/>
      <c r="BC10" s="36"/>
      <c r="BD10" s="28"/>
      <c r="BE10" s="43"/>
    </row>
    <row r="11" spans="1:57" s="29" customFormat="1" ht="15.75" customHeight="1">
      <c r="A11" s="43"/>
      <c r="D11" s="43"/>
      <c r="G11" s="30"/>
      <c r="H11" s="30"/>
      <c r="I11" s="31"/>
      <c r="J11" s="38">
        <f aca="true" t="shared" si="0" ref="J11:P11">MIN(J14:J27)</f>
        <v>29.8</v>
      </c>
      <c r="K11" s="38">
        <f t="shared" si="0"/>
        <v>33.2</v>
      </c>
      <c r="L11" s="38">
        <f t="shared" si="0"/>
        <v>34.2</v>
      </c>
      <c r="M11" s="38">
        <f t="shared" si="0"/>
        <v>34.7</v>
      </c>
      <c r="N11" s="38">
        <f t="shared" si="0"/>
        <v>31.2</v>
      </c>
      <c r="O11" s="38">
        <f t="shared" si="0"/>
        <v>32.6</v>
      </c>
      <c r="P11" s="38">
        <f t="shared" si="0"/>
        <v>33.2</v>
      </c>
      <c r="Q11" s="19"/>
      <c r="R11" s="19"/>
      <c r="S11" s="22"/>
      <c r="T11" s="43"/>
      <c r="U11" s="23"/>
      <c r="V11" s="23"/>
      <c r="W11" s="23"/>
      <c r="X11" s="35"/>
      <c r="Y11" s="36"/>
      <c r="Z11" s="28"/>
      <c r="AA11" s="43"/>
      <c r="AB11" s="23"/>
      <c r="AC11" s="23"/>
      <c r="AD11" s="23"/>
      <c r="AE11" s="35"/>
      <c r="AF11" s="36"/>
      <c r="AG11" s="28"/>
      <c r="AH11" s="43"/>
      <c r="AI11" s="23"/>
      <c r="AJ11" s="23"/>
      <c r="AK11" s="23"/>
      <c r="AL11" s="35"/>
      <c r="AM11" s="36"/>
      <c r="AN11" s="36"/>
      <c r="AO11" s="28"/>
      <c r="AP11" s="43"/>
      <c r="AQ11" s="23"/>
      <c r="AR11" s="23"/>
      <c r="AS11" s="23"/>
      <c r="AT11" s="35"/>
      <c r="AU11" s="36"/>
      <c r="AV11" s="36"/>
      <c r="AW11" s="28"/>
      <c r="AX11" s="43"/>
      <c r="AY11" s="23"/>
      <c r="AZ11" s="23"/>
      <c r="BA11" s="23"/>
      <c r="BB11" s="35"/>
      <c r="BC11" s="36"/>
      <c r="BD11" s="28"/>
      <c r="BE11" s="43"/>
    </row>
    <row r="12" spans="1:57" s="29" customFormat="1" ht="15.75" customHeight="1">
      <c r="A12" s="43" t="s">
        <v>9</v>
      </c>
      <c r="D12" s="43" t="s">
        <v>9</v>
      </c>
      <c r="G12" s="30"/>
      <c r="H12" s="30"/>
      <c r="I12" s="19"/>
      <c r="J12" s="42" t="s">
        <v>10</v>
      </c>
      <c r="K12" s="42" t="s">
        <v>10</v>
      </c>
      <c r="L12" s="42" t="s">
        <v>10</v>
      </c>
      <c r="M12" s="42" t="s">
        <v>10</v>
      </c>
      <c r="N12" s="42" t="s">
        <v>10</v>
      </c>
      <c r="O12" s="42" t="s">
        <v>10</v>
      </c>
      <c r="P12" s="42" t="s">
        <v>10</v>
      </c>
      <c r="Q12" s="19"/>
      <c r="R12" s="19"/>
      <c r="S12" s="22"/>
      <c r="T12" s="43" t="s">
        <v>9</v>
      </c>
      <c r="U12" s="40" t="s">
        <v>112</v>
      </c>
      <c r="V12" s="23"/>
      <c r="W12" s="23"/>
      <c r="X12" s="35"/>
      <c r="Y12" s="39"/>
      <c r="Z12" s="28"/>
      <c r="AA12" s="43" t="s">
        <v>9</v>
      </c>
      <c r="AB12" s="40" t="s">
        <v>112</v>
      </c>
      <c r="AC12" s="23"/>
      <c r="AD12" s="23"/>
      <c r="AE12" s="35"/>
      <c r="AF12" s="39"/>
      <c r="AG12" s="28"/>
      <c r="AH12" s="43" t="s">
        <v>9</v>
      </c>
      <c r="AI12" s="40" t="s">
        <v>0</v>
      </c>
      <c r="AJ12" s="23"/>
      <c r="AK12" s="23"/>
      <c r="AL12" s="35"/>
      <c r="AM12" s="39"/>
      <c r="AN12" s="36"/>
      <c r="AO12" s="28"/>
      <c r="AP12" s="43" t="s">
        <v>9</v>
      </c>
      <c r="AQ12" s="40" t="s">
        <v>0</v>
      </c>
      <c r="AR12" s="23"/>
      <c r="AS12" s="23"/>
      <c r="AT12" s="35"/>
      <c r="AU12" s="39"/>
      <c r="AV12" s="36"/>
      <c r="AW12" s="28"/>
      <c r="AX12" s="43" t="s">
        <v>9</v>
      </c>
      <c r="AY12" s="40" t="s">
        <v>112</v>
      </c>
      <c r="AZ12" s="23"/>
      <c r="BA12" s="23"/>
      <c r="BB12" s="35"/>
      <c r="BC12" s="39"/>
      <c r="BD12" s="28"/>
      <c r="BE12" s="43" t="s">
        <v>9</v>
      </c>
    </row>
    <row r="13" spans="1:57" s="41" customFormat="1" ht="15" customHeight="1" thickBot="1">
      <c r="A13" s="43" t="s">
        <v>1</v>
      </c>
      <c r="B13" s="29" t="s">
        <v>103</v>
      </c>
      <c r="C13" s="29" t="s">
        <v>104</v>
      </c>
      <c r="D13" s="43" t="s">
        <v>1</v>
      </c>
      <c r="E13" s="29" t="s">
        <v>105</v>
      </c>
      <c r="F13" s="29" t="s">
        <v>106</v>
      </c>
      <c r="G13" s="30"/>
      <c r="H13" s="30" t="s">
        <v>107</v>
      </c>
      <c r="I13" s="19" t="s">
        <v>108</v>
      </c>
      <c r="J13" s="52" t="str">
        <f aca="true" t="shared" si="1" ref="J13:P13">J9</f>
        <v>Д-1</v>
      </c>
      <c r="K13" s="52" t="str">
        <f t="shared" si="1"/>
        <v>Д-2</v>
      </c>
      <c r="L13" s="52" t="str">
        <f t="shared" si="1"/>
        <v>Д-3</v>
      </c>
      <c r="M13" s="52" t="str">
        <f t="shared" si="1"/>
        <v>Д-4</v>
      </c>
      <c r="N13" s="52" t="str">
        <f t="shared" si="1"/>
        <v>Д-5</v>
      </c>
      <c r="O13" s="52" t="str">
        <f t="shared" si="1"/>
        <v>Д-6</v>
      </c>
      <c r="P13" s="54" t="str">
        <f t="shared" si="1"/>
        <v>Д-7</v>
      </c>
      <c r="Q13" s="38" t="s">
        <v>118</v>
      </c>
      <c r="R13" s="38" t="s">
        <v>14</v>
      </c>
      <c r="S13" s="24" t="s">
        <v>2</v>
      </c>
      <c r="T13" s="43" t="s">
        <v>1</v>
      </c>
      <c r="U13" s="23" t="s">
        <v>110</v>
      </c>
      <c r="V13" s="24" t="s">
        <v>4</v>
      </c>
      <c r="W13" s="57" t="s">
        <v>111</v>
      </c>
      <c r="X13" s="25"/>
      <c r="Y13" s="26" t="s">
        <v>6</v>
      </c>
      <c r="Z13" s="50" t="s">
        <v>8</v>
      </c>
      <c r="AA13" s="43" t="s">
        <v>1</v>
      </c>
      <c r="AB13" s="23" t="s">
        <v>110</v>
      </c>
      <c r="AC13" s="24" t="s">
        <v>4</v>
      </c>
      <c r="AD13" s="23" t="s">
        <v>111</v>
      </c>
      <c r="AE13" s="25"/>
      <c r="AF13" s="26" t="s">
        <v>6</v>
      </c>
      <c r="AG13" s="50" t="s">
        <v>8</v>
      </c>
      <c r="AH13" s="43" t="s">
        <v>1</v>
      </c>
      <c r="AI13" s="23" t="s">
        <v>3</v>
      </c>
      <c r="AJ13" s="24" t="s">
        <v>4</v>
      </c>
      <c r="AK13" s="23" t="s">
        <v>5</v>
      </c>
      <c r="AL13" s="25"/>
      <c r="AM13" s="26" t="s">
        <v>6</v>
      </c>
      <c r="AN13" s="27" t="s">
        <v>7</v>
      </c>
      <c r="AO13" s="50" t="s">
        <v>8</v>
      </c>
      <c r="AP13" s="43" t="s">
        <v>1</v>
      </c>
      <c r="AQ13" s="23" t="s">
        <v>3</v>
      </c>
      <c r="AR13" s="24" t="s">
        <v>4</v>
      </c>
      <c r="AS13" s="23" t="s">
        <v>5</v>
      </c>
      <c r="AT13" s="25"/>
      <c r="AU13" s="26" t="s">
        <v>6</v>
      </c>
      <c r="AV13" s="27" t="s">
        <v>7</v>
      </c>
      <c r="AW13" s="50" t="s">
        <v>8</v>
      </c>
      <c r="AX13" s="43" t="s">
        <v>1</v>
      </c>
      <c r="AY13" s="23" t="s">
        <v>110</v>
      </c>
      <c r="AZ13" s="24" t="s">
        <v>4</v>
      </c>
      <c r="BA13" s="23" t="s">
        <v>111</v>
      </c>
      <c r="BB13" s="25"/>
      <c r="BC13" s="26" t="s">
        <v>6</v>
      </c>
      <c r="BD13" s="50" t="s">
        <v>8</v>
      </c>
      <c r="BE13" s="43" t="s">
        <v>1</v>
      </c>
    </row>
    <row r="14" spans="1:59" s="29" customFormat="1" ht="15.75">
      <c r="A14" s="43">
        <v>55</v>
      </c>
      <c r="B14" s="18" t="s">
        <v>33</v>
      </c>
      <c r="C14" s="18" t="s">
        <v>113</v>
      </c>
      <c r="D14" s="43">
        <v>55</v>
      </c>
      <c r="E14" s="17" t="s">
        <v>34</v>
      </c>
      <c r="F14" s="17" t="s">
        <v>35</v>
      </c>
      <c r="G14" s="30"/>
      <c r="H14" s="30">
        <v>1</v>
      </c>
      <c r="I14" s="19">
        <f aca="true" t="shared" si="2" ref="I14:I33">SUM(J14,K14,Q14,Z14,AG14,L14,M14,N14,O14,P14,BD14)</f>
        <v>245.4</v>
      </c>
      <c r="J14" s="20">
        <v>29.8</v>
      </c>
      <c r="K14" s="21">
        <v>37.1</v>
      </c>
      <c r="L14" s="53">
        <v>35.8</v>
      </c>
      <c r="M14" s="55">
        <v>36.6</v>
      </c>
      <c r="N14" s="59">
        <v>31.2</v>
      </c>
      <c r="O14" s="60">
        <v>36.4</v>
      </c>
      <c r="P14" s="55">
        <v>38.5</v>
      </c>
      <c r="Q14" s="19"/>
      <c r="R14" s="4"/>
      <c r="S14" s="24">
        <v>0.5659722222222222</v>
      </c>
      <c r="T14" s="43">
        <v>55</v>
      </c>
      <c r="U14" s="23">
        <f aca="true" t="shared" si="3" ref="U14:U33">S14+$U$10</f>
        <v>0.5819444444444445</v>
      </c>
      <c r="V14" s="24">
        <v>0.5819444444444445</v>
      </c>
      <c r="W14" s="23">
        <f aca="true" t="shared" si="4" ref="W14:W33">ABS(V14-U14)</f>
        <v>0</v>
      </c>
      <c r="X14" s="25">
        <f aca="true" t="shared" si="5" ref="X14:X33">W14</f>
        <v>0</v>
      </c>
      <c r="Y14" s="26">
        <f aca="true" t="shared" si="6" ref="Y14:Y33">ABS(X14*60*24*60)</f>
        <v>0</v>
      </c>
      <c r="Z14" s="28">
        <f>Y14</f>
        <v>0</v>
      </c>
      <c r="AA14" s="43">
        <v>55</v>
      </c>
      <c r="AB14" s="23">
        <f aca="true" t="shared" si="7" ref="AB14:AB33">BF14+$AB$10</f>
        <v>0.6729166666666666</v>
      </c>
      <c r="AC14" s="24">
        <v>0.6729166666666666</v>
      </c>
      <c r="AD14" s="23">
        <f aca="true" t="shared" si="8" ref="AD14:AD33">ABS(AC14-AB14)</f>
        <v>0</v>
      </c>
      <c r="AE14" s="25">
        <f aca="true" t="shared" si="9" ref="AE14:AE33">AD14</f>
        <v>0</v>
      </c>
      <c r="AF14" s="26">
        <f aca="true" t="shared" si="10" ref="AF14:AF33">ABS(AE14*60*24*60)</f>
        <v>0</v>
      </c>
      <c r="AG14" s="28">
        <f aca="true" t="shared" si="11" ref="AG14:AG33">AF14</f>
        <v>0</v>
      </c>
      <c r="AH14" s="43">
        <v>55</v>
      </c>
      <c r="AI14" s="23">
        <f aca="true" t="shared" si="12" ref="AI14:AI21">AC14+$AI$10</f>
        <v>0.6819444444444444</v>
      </c>
      <c r="AJ14" s="24"/>
      <c r="AK14" s="23">
        <f aca="true" t="shared" si="13" ref="AK14:AK33">(AJ14-AI14)</f>
        <v>-0.6819444444444444</v>
      </c>
      <c r="AL14" s="25">
        <f aca="true" t="shared" si="14" ref="AL14:AL33">AK14</f>
        <v>-0.6819444444444444</v>
      </c>
      <c r="AM14" s="26">
        <f aca="true" t="shared" si="15" ref="AM14:AM33">IF(AL14&lt;0,AL14*60*24*60,0)</f>
        <v>-58920</v>
      </c>
      <c r="AN14" s="27">
        <f aca="true" t="shared" si="16" ref="AN14:AN33">IF(AM14&lt;0,AM14*-1,AM14)</f>
        <v>58920</v>
      </c>
      <c r="AO14" s="28">
        <f aca="true" t="shared" si="17" ref="AO14:AO33">AN14</f>
        <v>58920</v>
      </c>
      <c r="AP14" s="43">
        <v>55</v>
      </c>
      <c r="AQ14" s="23">
        <f>AJ14+$AQ$10</f>
        <v>0.015972222222222224</v>
      </c>
      <c r="AR14" s="24"/>
      <c r="AS14" s="23">
        <f>(AR14-AQ14)</f>
        <v>-0.015972222222222224</v>
      </c>
      <c r="AT14" s="25">
        <f>AS14</f>
        <v>-0.015972222222222224</v>
      </c>
      <c r="AU14" s="26">
        <f>IF(AT14&lt;0,AT14*60*24*60,0)</f>
        <v>-1380.0000000000002</v>
      </c>
      <c r="AV14" s="27">
        <f>IF(AU14&lt;0,AU14*-1,AU14)</f>
        <v>1380.0000000000002</v>
      </c>
      <c r="AW14" s="28">
        <f>AV14</f>
        <v>1380.0000000000002</v>
      </c>
      <c r="AX14" s="43">
        <v>55</v>
      </c>
      <c r="AY14" s="23">
        <f aca="true" t="shared" si="18" ref="AY14:AY33">BG14+$AY$10</f>
        <v>0.7263888888888889</v>
      </c>
      <c r="AZ14" s="24">
        <v>0.7263888888888889</v>
      </c>
      <c r="BA14" s="23">
        <f aca="true" t="shared" si="19" ref="BA14:BA33">ABS(AZ14-AY14)</f>
        <v>0</v>
      </c>
      <c r="BB14" s="25">
        <f aca="true" t="shared" si="20" ref="BB14:BB33">BA14</f>
        <v>0</v>
      </c>
      <c r="BC14" s="26">
        <f aca="true" t="shared" si="21" ref="BC14:BC33">ABS(BB14*60*24*60)</f>
        <v>0</v>
      </c>
      <c r="BD14" s="28">
        <f aca="true" t="shared" si="22" ref="BD14:BD33">BC14</f>
        <v>0</v>
      </c>
      <c r="BE14" s="43">
        <v>55</v>
      </c>
      <c r="BF14" s="22">
        <v>0.6034722222222222</v>
      </c>
      <c r="BG14" s="22">
        <v>0.6951388888888889</v>
      </c>
    </row>
    <row r="15" spans="1:59" s="29" customFormat="1" ht="15.75">
      <c r="A15" s="43">
        <v>7</v>
      </c>
      <c r="B15" s="18" t="s">
        <v>52</v>
      </c>
      <c r="C15" s="18" t="s">
        <v>53</v>
      </c>
      <c r="D15" s="43">
        <v>7</v>
      </c>
      <c r="E15" s="17" t="s">
        <v>54</v>
      </c>
      <c r="F15" s="17" t="s">
        <v>55</v>
      </c>
      <c r="G15" s="30"/>
      <c r="H15" s="30">
        <v>2</v>
      </c>
      <c r="I15" s="19">
        <f t="shared" si="2"/>
        <v>259.9000000000096</v>
      </c>
      <c r="J15" s="20">
        <v>36.5</v>
      </c>
      <c r="K15" s="21">
        <v>37.4</v>
      </c>
      <c r="L15" s="53">
        <v>37.9</v>
      </c>
      <c r="M15" s="55">
        <v>37.1</v>
      </c>
      <c r="N15" s="59">
        <v>34.8</v>
      </c>
      <c r="O15" s="60">
        <v>39</v>
      </c>
      <c r="P15" s="55">
        <v>37.2</v>
      </c>
      <c r="Q15" s="19"/>
      <c r="R15" s="4"/>
      <c r="S15" s="24">
        <v>0.56875</v>
      </c>
      <c r="T15" s="43">
        <v>7</v>
      </c>
      <c r="U15" s="23">
        <f t="shared" si="3"/>
        <v>0.5847222222222223</v>
      </c>
      <c r="V15" s="24">
        <v>0.5854166666666667</v>
      </c>
      <c r="W15" s="23">
        <f t="shared" si="4"/>
        <v>0.000694444444444442</v>
      </c>
      <c r="X15" s="25">
        <f t="shared" si="5"/>
        <v>0.000694444444444442</v>
      </c>
      <c r="Y15" s="26">
        <f t="shared" si="6"/>
        <v>59.99999999999979</v>
      </c>
      <c r="Z15" s="28">
        <v>0</v>
      </c>
      <c r="AA15" s="43">
        <v>7</v>
      </c>
      <c r="AB15" s="23">
        <f t="shared" si="7"/>
        <v>0.673611111111111</v>
      </c>
      <c r="AC15" s="24">
        <v>0.6736111111111112</v>
      </c>
      <c r="AD15" s="23">
        <f t="shared" si="8"/>
        <v>1.1102230246251565E-16</v>
      </c>
      <c r="AE15" s="25">
        <f t="shared" si="9"/>
        <v>1.1102230246251565E-16</v>
      </c>
      <c r="AF15" s="26">
        <f t="shared" si="10"/>
        <v>9.592326932761353E-12</v>
      </c>
      <c r="AG15" s="28">
        <f t="shared" si="11"/>
        <v>9.592326932761353E-12</v>
      </c>
      <c r="AH15" s="43">
        <v>7</v>
      </c>
      <c r="AI15" s="23">
        <f t="shared" si="12"/>
        <v>0.6826388888888889</v>
      </c>
      <c r="AJ15" s="24"/>
      <c r="AK15" s="23">
        <f t="shared" si="13"/>
        <v>-0.6826388888888889</v>
      </c>
      <c r="AL15" s="25">
        <f t="shared" si="14"/>
        <v>-0.6826388888888889</v>
      </c>
      <c r="AM15" s="26">
        <f t="shared" si="15"/>
        <v>-58980</v>
      </c>
      <c r="AN15" s="27">
        <f t="shared" si="16"/>
        <v>58980</v>
      </c>
      <c r="AO15" s="28">
        <f t="shared" si="17"/>
        <v>58980</v>
      </c>
      <c r="AP15" s="43">
        <v>7</v>
      </c>
      <c r="AQ15" s="23">
        <f>AJ15+$AQ$10</f>
        <v>0.015972222222222224</v>
      </c>
      <c r="AR15" s="24"/>
      <c r="AS15" s="23">
        <f>(AR15-AQ15)</f>
        <v>-0.015972222222222224</v>
      </c>
      <c r="AT15" s="25">
        <f>AS15</f>
        <v>-0.015972222222222224</v>
      </c>
      <c r="AU15" s="26">
        <f>IF(AT15&lt;0,AT15*60*24*60,0)</f>
        <v>-1380.0000000000002</v>
      </c>
      <c r="AV15" s="27">
        <f>IF(AU15&lt;0,AU15*-1,AU15)</f>
        <v>1380.0000000000002</v>
      </c>
      <c r="AW15" s="28">
        <f>AV15</f>
        <v>1380.0000000000002</v>
      </c>
      <c r="AX15" s="43">
        <v>7</v>
      </c>
      <c r="AY15" s="23">
        <f t="shared" si="18"/>
        <v>0.71875</v>
      </c>
      <c r="AZ15" s="24">
        <v>0.71875</v>
      </c>
      <c r="BA15" s="23">
        <f t="shared" si="19"/>
        <v>0</v>
      </c>
      <c r="BB15" s="25">
        <f t="shared" si="20"/>
        <v>0</v>
      </c>
      <c r="BC15" s="26">
        <f t="shared" si="21"/>
        <v>0</v>
      </c>
      <c r="BD15" s="28">
        <f t="shared" si="22"/>
        <v>0</v>
      </c>
      <c r="BE15" s="43">
        <v>7</v>
      </c>
      <c r="BF15" s="22">
        <v>0.6041666666666666</v>
      </c>
      <c r="BG15" s="22">
        <v>0.6875</v>
      </c>
    </row>
    <row r="16" spans="1:59" ht="15.75">
      <c r="A16" s="43">
        <v>39</v>
      </c>
      <c r="B16" s="18" t="s">
        <v>30</v>
      </c>
      <c r="C16" s="18" t="s">
        <v>114</v>
      </c>
      <c r="D16" s="43">
        <v>39</v>
      </c>
      <c r="E16" s="17" t="s">
        <v>31</v>
      </c>
      <c r="F16" s="17" t="s">
        <v>32</v>
      </c>
      <c r="G16" s="30"/>
      <c r="H16" s="30">
        <v>3</v>
      </c>
      <c r="I16" s="19">
        <f t="shared" si="2"/>
        <v>264.1</v>
      </c>
      <c r="J16" s="20">
        <v>34.4</v>
      </c>
      <c r="K16" s="21">
        <v>40.2</v>
      </c>
      <c r="L16" s="53">
        <v>39.9</v>
      </c>
      <c r="M16" s="55">
        <v>40.2</v>
      </c>
      <c r="N16" s="59">
        <v>35.3</v>
      </c>
      <c r="O16" s="60">
        <v>36.1</v>
      </c>
      <c r="P16" s="55">
        <v>38</v>
      </c>
      <c r="Q16" s="19"/>
      <c r="S16" s="24">
        <v>0.5743055555555555</v>
      </c>
      <c r="T16" s="43">
        <v>39</v>
      </c>
      <c r="U16" s="23">
        <f t="shared" si="3"/>
        <v>0.5902777777777778</v>
      </c>
      <c r="V16" s="24">
        <v>0.5902777777777778</v>
      </c>
      <c r="W16" s="23">
        <f t="shared" si="4"/>
        <v>0</v>
      </c>
      <c r="X16" s="25">
        <f t="shared" si="5"/>
        <v>0</v>
      </c>
      <c r="Y16" s="26">
        <f t="shared" si="6"/>
        <v>0</v>
      </c>
      <c r="Z16" s="28">
        <f>Y16</f>
        <v>0</v>
      </c>
      <c r="AA16" s="43">
        <v>39</v>
      </c>
      <c r="AB16" s="23">
        <f t="shared" si="7"/>
        <v>0.6854166666666667</v>
      </c>
      <c r="AC16" s="24">
        <v>0.6854166666666667</v>
      </c>
      <c r="AD16" s="23">
        <f t="shared" si="8"/>
        <v>0</v>
      </c>
      <c r="AE16" s="25">
        <f t="shared" si="9"/>
        <v>0</v>
      </c>
      <c r="AF16" s="26">
        <f t="shared" si="10"/>
        <v>0</v>
      </c>
      <c r="AG16" s="28">
        <f t="shared" si="11"/>
        <v>0</v>
      </c>
      <c r="AH16" s="43">
        <v>39</v>
      </c>
      <c r="AI16" s="23">
        <f t="shared" si="12"/>
        <v>0.6944444444444444</v>
      </c>
      <c r="AJ16" s="24"/>
      <c r="AK16" s="23">
        <f t="shared" si="13"/>
        <v>-0.6944444444444444</v>
      </c>
      <c r="AL16" s="25">
        <f t="shared" si="14"/>
        <v>-0.6944444444444444</v>
      </c>
      <c r="AM16" s="26">
        <f t="shared" si="15"/>
        <v>-60000</v>
      </c>
      <c r="AN16" s="27">
        <f t="shared" si="16"/>
        <v>60000</v>
      </c>
      <c r="AO16" s="28">
        <f t="shared" si="17"/>
        <v>60000</v>
      </c>
      <c r="AP16" s="43">
        <v>39</v>
      </c>
      <c r="AQ16" s="23"/>
      <c r="AR16" s="24"/>
      <c r="AS16" s="23"/>
      <c r="AT16" s="25"/>
      <c r="AU16" s="26"/>
      <c r="AV16" s="27"/>
      <c r="AW16" s="28"/>
      <c r="AX16" s="43">
        <v>39</v>
      </c>
      <c r="AY16" s="23">
        <f t="shared" si="18"/>
        <v>0.7312500000000001</v>
      </c>
      <c r="AZ16" s="24">
        <v>0.7312500000000001</v>
      </c>
      <c r="BA16" s="23">
        <f t="shared" si="19"/>
        <v>0</v>
      </c>
      <c r="BB16" s="25">
        <f t="shared" si="20"/>
        <v>0</v>
      </c>
      <c r="BC16" s="26">
        <f t="shared" si="21"/>
        <v>0</v>
      </c>
      <c r="BD16" s="28">
        <f t="shared" si="22"/>
        <v>0</v>
      </c>
      <c r="BE16" s="43">
        <v>39</v>
      </c>
      <c r="BF16" s="22">
        <v>0.6159722222222223</v>
      </c>
      <c r="BG16" s="22">
        <v>0.7000000000000001</v>
      </c>
    </row>
    <row r="17" spans="1:59" ht="15.75">
      <c r="A17" s="43">
        <v>12</v>
      </c>
      <c r="B17" s="18" t="s">
        <v>59</v>
      </c>
      <c r="C17" s="18" t="s">
        <v>60</v>
      </c>
      <c r="D17" s="43">
        <v>12</v>
      </c>
      <c r="E17" s="17" t="s">
        <v>61</v>
      </c>
      <c r="F17" s="17" t="s">
        <v>62</v>
      </c>
      <c r="G17" s="30"/>
      <c r="H17" s="30">
        <v>4</v>
      </c>
      <c r="I17" s="19">
        <f t="shared" si="2"/>
        <v>278.90000000000003</v>
      </c>
      <c r="J17" s="20">
        <v>32.2</v>
      </c>
      <c r="K17" s="21">
        <v>38.8</v>
      </c>
      <c r="L17" s="53">
        <v>34.2</v>
      </c>
      <c r="M17" s="55">
        <v>34.7</v>
      </c>
      <c r="N17" s="59">
        <v>62.4</v>
      </c>
      <c r="O17" s="60">
        <v>39.5</v>
      </c>
      <c r="P17" s="55">
        <v>37.1</v>
      </c>
      <c r="Q17" s="19"/>
      <c r="S17" s="24">
        <v>0.5673611111111111</v>
      </c>
      <c r="T17" s="43">
        <v>12</v>
      </c>
      <c r="U17" s="23">
        <f t="shared" si="3"/>
        <v>0.5833333333333334</v>
      </c>
      <c r="V17" s="24">
        <v>0.5840277777777778</v>
      </c>
      <c r="W17" s="23">
        <f t="shared" si="4"/>
        <v>0.000694444444444442</v>
      </c>
      <c r="X17" s="25">
        <f t="shared" si="5"/>
        <v>0.000694444444444442</v>
      </c>
      <c r="Y17" s="26">
        <f t="shared" si="6"/>
        <v>59.99999999999979</v>
      </c>
      <c r="Z17" s="28">
        <v>0</v>
      </c>
      <c r="AA17" s="43">
        <v>12</v>
      </c>
      <c r="AB17" s="23">
        <f t="shared" si="7"/>
        <v>0.6847222222222222</v>
      </c>
      <c r="AC17" s="24">
        <v>0.6847222222222222</v>
      </c>
      <c r="AD17" s="23">
        <f t="shared" si="8"/>
        <v>0</v>
      </c>
      <c r="AE17" s="25">
        <f t="shared" si="9"/>
        <v>0</v>
      </c>
      <c r="AF17" s="26">
        <f t="shared" si="10"/>
        <v>0</v>
      </c>
      <c r="AG17" s="28">
        <f t="shared" si="11"/>
        <v>0</v>
      </c>
      <c r="AH17" s="43">
        <v>12</v>
      </c>
      <c r="AI17" s="23">
        <f t="shared" si="12"/>
        <v>0.69375</v>
      </c>
      <c r="AJ17" s="24"/>
      <c r="AK17" s="23">
        <f t="shared" si="13"/>
        <v>-0.69375</v>
      </c>
      <c r="AL17" s="25">
        <f t="shared" si="14"/>
        <v>-0.69375</v>
      </c>
      <c r="AM17" s="26">
        <f t="shared" si="15"/>
        <v>-59940</v>
      </c>
      <c r="AN17" s="27">
        <f t="shared" si="16"/>
        <v>59940</v>
      </c>
      <c r="AO17" s="28">
        <f t="shared" si="17"/>
        <v>59940</v>
      </c>
      <c r="AP17" s="43">
        <v>12</v>
      </c>
      <c r="AQ17" s="23">
        <f>AJ17+$AQ$10</f>
        <v>0.015972222222222224</v>
      </c>
      <c r="AR17" s="24"/>
      <c r="AS17" s="23">
        <f>(AR17-AQ17)</f>
        <v>-0.015972222222222224</v>
      </c>
      <c r="AT17" s="25">
        <f>AS17</f>
        <v>-0.015972222222222224</v>
      </c>
      <c r="AU17" s="26">
        <f>IF(AT17&lt;0,AT17*60*24*60,0)</f>
        <v>-1380.0000000000002</v>
      </c>
      <c r="AV17" s="27">
        <f>IF(AU17&lt;0,AU17*-1,AU17)</f>
        <v>1380.0000000000002</v>
      </c>
      <c r="AW17" s="28">
        <f>AV17</f>
        <v>1380.0000000000002</v>
      </c>
      <c r="AX17" s="43">
        <v>12</v>
      </c>
      <c r="AY17" s="23">
        <f t="shared" si="18"/>
        <v>0.7305555555555556</v>
      </c>
      <c r="AZ17" s="24">
        <v>0.7305555555555556</v>
      </c>
      <c r="BA17" s="23">
        <f t="shared" si="19"/>
        <v>0</v>
      </c>
      <c r="BB17" s="25">
        <f t="shared" si="20"/>
        <v>0</v>
      </c>
      <c r="BC17" s="26">
        <f t="shared" si="21"/>
        <v>0</v>
      </c>
      <c r="BD17" s="28">
        <f t="shared" si="22"/>
        <v>0</v>
      </c>
      <c r="BE17" s="43">
        <v>12</v>
      </c>
      <c r="BF17" s="22">
        <v>0.6152777777777778</v>
      </c>
      <c r="BG17" s="22">
        <v>0.6993055555555556</v>
      </c>
    </row>
    <row r="18" spans="1:59" ht="15.75">
      <c r="A18" s="43">
        <v>31</v>
      </c>
      <c r="B18" s="18" t="s">
        <v>98</v>
      </c>
      <c r="C18" s="18" t="s">
        <v>36</v>
      </c>
      <c r="D18" s="43">
        <v>31</v>
      </c>
      <c r="E18" s="17" t="s">
        <v>37</v>
      </c>
      <c r="F18" s="17" t="s">
        <v>121</v>
      </c>
      <c r="G18" s="30"/>
      <c r="H18" s="30">
        <v>5</v>
      </c>
      <c r="I18" s="19">
        <f t="shared" si="2"/>
        <v>280.5</v>
      </c>
      <c r="J18" s="20">
        <v>35.2</v>
      </c>
      <c r="K18" s="21">
        <v>38.1</v>
      </c>
      <c r="L18" s="53">
        <v>41.1</v>
      </c>
      <c r="M18" s="55">
        <v>51.3</v>
      </c>
      <c r="N18" s="59">
        <v>34.4</v>
      </c>
      <c r="O18" s="60">
        <v>39.1</v>
      </c>
      <c r="P18" s="55">
        <v>41.3</v>
      </c>
      <c r="Q18" s="19"/>
      <c r="S18" s="24">
        <v>0.5694444444444444</v>
      </c>
      <c r="T18" s="43">
        <v>31</v>
      </c>
      <c r="U18" s="23">
        <f t="shared" si="3"/>
        <v>0.5854166666666667</v>
      </c>
      <c r="V18" s="24">
        <v>0.5854166666666667</v>
      </c>
      <c r="W18" s="23">
        <f t="shared" si="4"/>
        <v>0</v>
      </c>
      <c r="X18" s="25">
        <f t="shared" si="5"/>
        <v>0</v>
      </c>
      <c r="Y18" s="26">
        <f t="shared" si="6"/>
        <v>0</v>
      </c>
      <c r="Z18" s="28">
        <f>Y18</f>
        <v>0</v>
      </c>
      <c r="AA18" s="43">
        <v>31</v>
      </c>
      <c r="AB18" s="23">
        <f t="shared" si="7"/>
        <v>0.6777777777777777</v>
      </c>
      <c r="AC18" s="24">
        <v>0.6777777777777777</v>
      </c>
      <c r="AD18" s="23">
        <f t="shared" si="8"/>
        <v>0</v>
      </c>
      <c r="AE18" s="25">
        <f t="shared" si="9"/>
        <v>0</v>
      </c>
      <c r="AF18" s="26">
        <f t="shared" si="10"/>
        <v>0</v>
      </c>
      <c r="AG18" s="28">
        <f t="shared" si="11"/>
        <v>0</v>
      </c>
      <c r="AH18" s="43">
        <v>31</v>
      </c>
      <c r="AI18" s="23">
        <f t="shared" si="12"/>
        <v>0.6868055555555554</v>
      </c>
      <c r="AJ18" s="24"/>
      <c r="AK18" s="23">
        <f t="shared" si="13"/>
        <v>-0.6868055555555554</v>
      </c>
      <c r="AL18" s="25">
        <f t="shared" si="14"/>
        <v>-0.6868055555555554</v>
      </c>
      <c r="AM18" s="26">
        <f t="shared" si="15"/>
        <v>-59339.99999999999</v>
      </c>
      <c r="AN18" s="27">
        <f t="shared" si="16"/>
        <v>59339.99999999999</v>
      </c>
      <c r="AO18" s="28">
        <f t="shared" si="17"/>
        <v>59339.99999999999</v>
      </c>
      <c r="AP18" s="43">
        <v>31</v>
      </c>
      <c r="AQ18" s="23">
        <f>AJ18+$AQ$10</f>
        <v>0.015972222222222224</v>
      </c>
      <c r="AR18" s="24"/>
      <c r="AS18" s="23">
        <f>(AR18-AQ18)</f>
        <v>-0.015972222222222224</v>
      </c>
      <c r="AT18" s="25">
        <f>AS18</f>
        <v>-0.015972222222222224</v>
      </c>
      <c r="AU18" s="26">
        <f>IF(AT18&lt;0,AT18*60*24*60,0)</f>
        <v>-1380.0000000000002</v>
      </c>
      <c r="AV18" s="27">
        <f>IF(AU18&lt;0,AU18*-1,AU18)</f>
        <v>1380.0000000000002</v>
      </c>
      <c r="AW18" s="28">
        <f>AV18</f>
        <v>1380.0000000000002</v>
      </c>
      <c r="AX18" s="43">
        <v>31</v>
      </c>
      <c r="AY18" s="23">
        <f t="shared" si="18"/>
        <v>0.7236111111111111</v>
      </c>
      <c r="AZ18" s="24">
        <v>0.7236111111111111</v>
      </c>
      <c r="BA18" s="23">
        <f t="shared" si="19"/>
        <v>0</v>
      </c>
      <c r="BB18" s="25">
        <f t="shared" si="20"/>
        <v>0</v>
      </c>
      <c r="BC18" s="26">
        <f t="shared" si="21"/>
        <v>0</v>
      </c>
      <c r="BD18" s="28">
        <f t="shared" si="22"/>
        <v>0</v>
      </c>
      <c r="BE18" s="43">
        <v>31</v>
      </c>
      <c r="BF18" s="22">
        <v>0.6083333333333333</v>
      </c>
      <c r="BG18" s="22">
        <v>0.6923611111111111</v>
      </c>
    </row>
    <row r="19" spans="1:59" ht="15.75">
      <c r="A19" s="43">
        <v>30</v>
      </c>
      <c r="B19" s="18" t="s">
        <v>38</v>
      </c>
      <c r="C19" s="18" t="s">
        <v>39</v>
      </c>
      <c r="D19" s="43">
        <v>30</v>
      </c>
      <c r="E19" s="18" t="s">
        <v>40</v>
      </c>
      <c r="F19" s="18" t="s">
        <v>41</v>
      </c>
      <c r="G19" s="30"/>
      <c r="H19" s="30">
        <v>6</v>
      </c>
      <c r="I19" s="19">
        <f t="shared" si="2"/>
        <v>280.8</v>
      </c>
      <c r="J19" s="20">
        <v>34.2</v>
      </c>
      <c r="K19" s="21">
        <v>36.6</v>
      </c>
      <c r="L19" s="53">
        <v>38.1</v>
      </c>
      <c r="M19" s="55">
        <v>36.8</v>
      </c>
      <c r="N19" s="59">
        <v>62.4</v>
      </c>
      <c r="O19" s="60">
        <v>36.6</v>
      </c>
      <c r="P19" s="55">
        <v>36.1</v>
      </c>
      <c r="Q19" s="19"/>
      <c r="S19" s="24">
        <v>0.5680555555555555</v>
      </c>
      <c r="T19" s="43">
        <v>30</v>
      </c>
      <c r="U19" s="23">
        <f t="shared" si="3"/>
        <v>0.5840277777777778</v>
      </c>
      <c r="V19" s="24">
        <v>0.5840277777777778</v>
      </c>
      <c r="W19" s="23">
        <f t="shared" si="4"/>
        <v>0</v>
      </c>
      <c r="X19" s="25">
        <f t="shared" si="5"/>
        <v>0</v>
      </c>
      <c r="Y19" s="26">
        <f t="shared" si="6"/>
        <v>0</v>
      </c>
      <c r="Z19" s="28">
        <f>Y19</f>
        <v>0</v>
      </c>
      <c r="AA19" s="43">
        <v>30</v>
      </c>
      <c r="AB19" s="23">
        <f t="shared" si="7"/>
        <v>0.6722222222222222</v>
      </c>
      <c r="AC19" s="24">
        <v>0.6722222222222222</v>
      </c>
      <c r="AD19" s="23">
        <f t="shared" si="8"/>
        <v>0</v>
      </c>
      <c r="AE19" s="25">
        <f t="shared" si="9"/>
        <v>0</v>
      </c>
      <c r="AF19" s="26">
        <f t="shared" si="10"/>
        <v>0</v>
      </c>
      <c r="AG19" s="28">
        <f t="shared" si="11"/>
        <v>0</v>
      </c>
      <c r="AH19" s="43">
        <v>30</v>
      </c>
      <c r="AI19" s="23">
        <f t="shared" si="12"/>
        <v>0.6812499999999999</v>
      </c>
      <c r="AJ19" s="24"/>
      <c r="AK19" s="23">
        <f t="shared" si="13"/>
        <v>-0.6812499999999999</v>
      </c>
      <c r="AL19" s="25">
        <f t="shared" si="14"/>
        <v>-0.6812499999999999</v>
      </c>
      <c r="AM19" s="26">
        <f t="shared" si="15"/>
        <v>-58859.999999999985</v>
      </c>
      <c r="AN19" s="27">
        <f t="shared" si="16"/>
        <v>58859.999999999985</v>
      </c>
      <c r="AO19" s="28">
        <f t="shared" si="17"/>
        <v>58859.999999999985</v>
      </c>
      <c r="AP19" s="43">
        <v>30</v>
      </c>
      <c r="AQ19" s="23">
        <f>AJ19+$AQ$10</f>
        <v>0.015972222222222224</v>
      </c>
      <c r="AR19" s="24"/>
      <c r="AS19" s="23">
        <f>(AR19-AQ19)</f>
        <v>-0.015972222222222224</v>
      </c>
      <c r="AT19" s="25">
        <f>AS19</f>
        <v>-0.015972222222222224</v>
      </c>
      <c r="AU19" s="26">
        <f>IF(AT19&lt;0,AT19*60*24*60,0)</f>
        <v>-1380.0000000000002</v>
      </c>
      <c r="AV19" s="27">
        <f>IF(AU19&lt;0,AU19*-1,AU19)</f>
        <v>1380.0000000000002</v>
      </c>
      <c r="AW19" s="28">
        <f>AV19</f>
        <v>1380.0000000000002</v>
      </c>
      <c r="AX19" s="43">
        <v>30</v>
      </c>
      <c r="AY19" s="23">
        <f t="shared" si="18"/>
        <v>0.7131944444444445</v>
      </c>
      <c r="AZ19" s="24">
        <v>0.7131944444444445</v>
      </c>
      <c r="BA19" s="23">
        <f t="shared" si="19"/>
        <v>0</v>
      </c>
      <c r="BB19" s="25">
        <f t="shared" si="20"/>
        <v>0</v>
      </c>
      <c r="BC19" s="26">
        <f t="shared" si="21"/>
        <v>0</v>
      </c>
      <c r="BD19" s="28">
        <f t="shared" si="22"/>
        <v>0</v>
      </c>
      <c r="BE19" s="43">
        <v>30</v>
      </c>
      <c r="BF19" s="22">
        <v>0.6027777777777777</v>
      </c>
      <c r="BG19" s="22">
        <v>0.6819444444444445</v>
      </c>
    </row>
    <row r="20" spans="1:59" ht="15.75">
      <c r="A20" s="43">
        <v>22</v>
      </c>
      <c r="B20" s="18" t="s">
        <v>69</v>
      </c>
      <c r="C20" s="18" t="s">
        <v>70</v>
      </c>
      <c r="D20" s="43">
        <v>22</v>
      </c>
      <c r="E20" s="17" t="s">
        <v>71</v>
      </c>
      <c r="F20" s="17" t="s">
        <v>72</v>
      </c>
      <c r="G20" s="30"/>
      <c r="H20" s="30">
        <v>7</v>
      </c>
      <c r="I20" s="19">
        <f t="shared" si="2"/>
        <v>283.80000000000956</v>
      </c>
      <c r="J20" s="20">
        <v>33.2</v>
      </c>
      <c r="K20" s="21">
        <v>35.2</v>
      </c>
      <c r="L20" s="53">
        <v>35.8</v>
      </c>
      <c r="M20" s="55">
        <v>35</v>
      </c>
      <c r="N20" s="59">
        <v>33.5</v>
      </c>
      <c r="O20" s="60">
        <v>65.2</v>
      </c>
      <c r="P20" s="55">
        <v>35.9</v>
      </c>
      <c r="Q20" s="19">
        <v>10</v>
      </c>
      <c r="S20" s="24">
        <v>0.5652777777777778</v>
      </c>
      <c r="T20" s="43">
        <v>22</v>
      </c>
      <c r="U20" s="23">
        <f t="shared" si="3"/>
        <v>0.58125</v>
      </c>
      <c r="V20" s="24">
        <v>0.5826388888888888</v>
      </c>
      <c r="W20" s="23">
        <f t="shared" si="4"/>
        <v>0.001388888888888773</v>
      </c>
      <c r="X20" s="25">
        <f t="shared" si="5"/>
        <v>0.001388888888888773</v>
      </c>
      <c r="Y20" s="26">
        <f t="shared" si="6"/>
        <v>119.99999999998998</v>
      </c>
      <c r="Z20" s="28">
        <v>0</v>
      </c>
      <c r="AA20" s="43">
        <v>22</v>
      </c>
      <c r="AB20" s="23">
        <f t="shared" si="7"/>
        <v>0.6763888888888888</v>
      </c>
      <c r="AC20" s="24">
        <v>0.6763888888888889</v>
      </c>
      <c r="AD20" s="23">
        <f t="shared" si="8"/>
        <v>1.1102230246251565E-16</v>
      </c>
      <c r="AE20" s="25">
        <f t="shared" si="9"/>
        <v>1.1102230246251565E-16</v>
      </c>
      <c r="AF20" s="26">
        <f t="shared" si="10"/>
        <v>9.592326932761353E-12</v>
      </c>
      <c r="AG20" s="28">
        <f t="shared" si="11"/>
        <v>9.592326932761353E-12</v>
      </c>
      <c r="AH20" s="43">
        <v>22</v>
      </c>
      <c r="AI20" s="23">
        <f t="shared" si="12"/>
        <v>0.6854166666666667</v>
      </c>
      <c r="AJ20" s="24"/>
      <c r="AK20" s="23">
        <f t="shared" si="13"/>
        <v>-0.6854166666666667</v>
      </c>
      <c r="AL20" s="25">
        <f t="shared" si="14"/>
        <v>-0.6854166666666667</v>
      </c>
      <c r="AM20" s="26">
        <f t="shared" si="15"/>
        <v>-59220</v>
      </c>
      <c r="AN20" s="27">
        <f t="shared" si="16"/>
        <v>59220</v>
      </c>
      <c r="AO20" s="28">
        <f t="shared" si="17"/>
        <v>59220</v>
      </c>
      <c r="AP20" s="43">
        <v>22</v>
      </c>
      <c r="AQ20" s="23">
        <f>AJ20+$AQ$10</f>
        <v>0.015972222222222224</v>
      </c>
      <c r="AR20" s="24"/>
      <c r="AS20" s="23">
        <f>(AR20-AQ20)</f>
        <v>-0.015972222222222224</v>
      </c>
      <c r="AT20" s="25">
        <f>AS20</f>
        <v>-0.015972222222222224</v>
      </c>
      <c r="AU20" s="26">
        <f>IF(AT20&lt;0,AT20*60*24*60,0)</f>
        <v>-1380.0000000000002</v>
      </c>
      <c r="AV20" s="27">
        <f>IF(AU20&lt;0,AU20*-1,AU20)</f>
        <v>1380.0000000000002</v>
      </c>
      <c r="AW20" s="28">
        <f>AV20</f>
        <v>1380.0000000000002</v>
      </c>
      <c r="AX20" s="43">
        <v>22</v>
      </c>
      <c r="AY20" s="23">
        <f t="shared" si="18"/>
        <v>0.7222222222222222</v>
      </c>
      <c r="AZ20" s="24">
        <v>0.7222222222222222</v>
      </c>
      <c r="BA20" s="23">
        <f t="shared" si="19"/>
        <v>0</v>
      </c>
      <c r="BB20" s="25">
        <f t="shared" si="20"/>
        <v>0</v>
      </c>
      <c r="BC20" s="26">
        <f t="shared" si="21"/>
        <v>0</v>
      </c>
      <c r="BD20" s="28">
        <f t="shared" si="22"/>
        <v>0</v>
      </c>
      <c r="BE20" s="43">
        <v>22</v>
      </c>
      <c r="BF20" s="22">
        <v>0.6069444444444444</v>
      </c>
      <c r="BG20" s="22">
        <v>0.6909722222222222</v>
      </c>
    </row>
    <row r="21" spans="1:59" ht="15.75">
      <c r="A21" s="43">
        <v>46</v>
      </c>
      <c r="B21" s="18" t="s">
        <v>115</v>
      </c>
      <c r="C21" s="18" t="s">
        <v>116</v>
      </c>
      <c r="D21" s="43">
        <v>46</v>
      </c>
      <c r="E21" s="17" t="s">
        <v>42</v>
      </c>
      <c r="F21" s="17" t="s">
        <v>43</v>
      </c>
      <c r="G21" s="30"/>
      <c r="H21" s="30">
        <v>8</v>
      </c>
      <c r="I21" s="19">
        <f t="shared" si="2"/>
        <v>290.30000000000956</v>
      </c>
      <c r="J21" s="20">
        <v>30.9</v>
      </c>
      <c r="K21" s="21">
        <v>34.4</v>
      </c>
      <c r="L21" s="53">
        <v>34.6</v>
      </c>
      <c r="M21" s="55">
        <v>69.4</v>
      </c>
      <c r="N21" s="59">
        <v>34.4</v>
      </c>
      <c r="O21" s="60">
        <v>50.7</v>
      </c>
      <c r="P21" s="55">
        <v>35.9</v>
      </c>
      <c r="Q21" s="19"/>
      <c r="S21" s="24">
        <v>0.5736111111111112</v>
      </c>
      <c r="T21" s="43">
        <v>46</v>
      </c>
      <c r="U21" s="23">
        <f t="shared" si="3"/>
        <v>0.5895833333333335</v>
      </c>
      <c r="V21" s="24">
        <v>0.5895833333333333</v>
      </c>
      <c r="W21" s="23">
        <f t="shared" si="4"/>
        <v>1.1102230246251565E-16</v>
      </c>
      <c r="X21" s="25">
        <f t="shared" si="5"/>
        <v>1.1102230246251565E-16</v>
      </c>
      <c r="Y21" s="26">
        <f t="shared" si="6"/>
        <v>9.592326932761353E-12</v>
      </c>
      <c r="Z21" s="28">
        <f>Y21</f>
        <v>9.592326932761353E-12</v>
      </c>
      <c r="AA21" s="43">
        <v>46</v>
      </c>
      <c r="AB21" s="23">
        <f t="shared" si="7"/>
        <v>0.6840277777777778</v>
      </c>
      <c r="AC21" s="24">
        <v>0.6840277777777778</v>
      </c>
      <c r="AD21" s="23">
        <f t="shared" si="8"/>
        <v>0</v>
      </c>
      <c r="AE21" s="25">
        <f t="shared" si="9"/>
        <v>0</v>
      </c>
      <c r="AF21" s="26">
        <f t="shared" si="10"/>
        <v>0</v>
      </c>
      <c r="AG21" s="28">
        <f t="shared" si="11"/>
        <v>0</v>
      </c>
      <c r="AH21" s="43">
        <v>46</v>
      </c>
      <c r="AI21" s="23">
        <f t="shared" si="12"/>
        <v>0.6930555555555555</v>
      </c>
      <c r="AJ21" s="24"/>
      <c r="AK21" s="23">
        <f t="shared" si="13"/>
        <v>-0.6930555555555555</v>
      </c>
      <c r="AL21" s="25">
        <f t="shared" si="14"/>
        <v>-0.6930555555555555</v>
      </c>
      <c r="AM21" s="26">
        <f t="shared" si="15"/>
        <v>-59879.99999999999</v>
      </c>
      <c r="AN21" s="27">
        <f t="shared" si="16"/>
        <v>59879.99999999999</v>
      </c>
      <c r="AO21" s="28">
        <f t="shared" si="17"/>
        <v>59879.99999999999</v>
      </c>
      <c r="AP21" s="43">
        <v>46</v>
      </c>
      <c r="AQ21" s="23"/>
      <c r="AR21" s="24"/>
      <c r="AS21" s="23"/>
      <c r="AT21" s="25"/>
      <c r="AU21" s="26"/>
      <c r="AV21" s="27"/>
      <c r="AW21" s="28"/>
      <c r="AX21" s="43">
        <v>46</v>
      </c>
      <c r="AY21" s="23">
        <f t="shared" si="18"/>
        <v>0.7298611111111111</v>
      </c>
      <c r="AZ21" s="24">
        <v>0.7298611111111111</v>
      </c>
      <c r="BA21" s="23">
        <f t="shared" si="19"/>
        <v>0</v>
      </c>
      <c r="BB21" s="25">
        <f t="shared" si="20"/>
        <v>0</v>
      </c>
      <c r="BC21" s="26">
        <f t="shared" si="21"/>
        <v>0</v>
      </c>
      <c r="BD21" s="28">
        <f t="shared" si="22"/>
        <v>0</v>
      </c>
      <c r="BE21" s="43">
        <v>46</v>
      </c>
      <c r="BF21" s="22">
        <v>0.6145833333333334</v>
      </c>
      <c r="BG21" s="22">
        <v>0.6986111111111111</v>
      </c>
    </row>
    <row r="22" spans="1:59" ht="15.75">
      <c r="A22" s="43">
        <v>5</v>
      </c>
      <c r="B22" s="18" t="s">
        <v>44</v>
      </c>
      <c r="C22" s="18" t="s">
        <v>45</v>
      </c>
      <c r="D22" s="43">
        <v>5</v>
      </c>
      <c r="E22" s="17" t="s">
        <v>46</v>
      </c>
      <c r="F22" s="17" t="s">
        <v>47</v>
      </c>
      <c r="G22" s="30"/>
      <c r="H22" s="30">
        <v>9</v>
      </c>
      <c r="I22" s="19">
        <f t="shared" si="2"/>
        <v>306.70000000000954</v>
      </c>
      <c r="J22" s="20">
        <v>41</v>
      </c>
      <c r="K22" s="21">
        <v>66.4</v>
      </c>
      <c r="L22" s="53">
        <v>42.5</v>
      </c>
      <c r="M22" s="55">
        <v>39.2</v>
      </c>
      <c r="N22" s="59">
        <v>37</v>
      </c>
      <c r="O22" s="60">
        <v>40.4</v>
      </c>
      <c r="P22" s="55">
        <v>40.2</v>
      </c>
      <c r="Q22" s="19"/>
      <c r="S22" s="24">
        <v>0.5611111111111111</v>
      </c>
      <c r="T22" s="43">
        <v>5</v>
      </c>
      <c r="U22" s="23">
        <f t="shared" si="3"/>
        <v>0.5770833333333334</v>
      </c>
      <c r="V22" s="24">
        <v>0.5770833333333333</v>
      </c>
      <c r="W22" s="23">
        <f t="shared" si="4"/>
        <v>1.1102230246251565E-16</v>
      </c>
      <c r="X22" s="25">
        <f t="shared" si="5"/>
        <v>1.1102230246251565E-16</v>
      </c>
      <c r="Y22" s="26">
        <f t="shared" si="6"/>
        <v>9.592326932761353E-12</v>
      </c>
      <c r="Z22" s="28">
        <f>Y22</f>
        <v>9.592326932761353E-12</v>
      </c>
      <c r="AA22" s="43">
        <v>5</v>
      </c>
      <c r="AB22" s="23">
        <f t="shared" si="7"/>
        <v>0.6694444444444444</v>
      </c>
      <c r="AC22" s="24">
        <v>0.6694444444444444</v>
      </c>
      <c r="AD22" s="23">
        <f t="shared" si="8"/>
        <v>0</v>
      </c>
      <c r="AE22" s="25">
        <f t="shared" si="9"/>
        <v>0</v>
      </c>
      <c r="AF22" s="26">
        <f t="shared" si="10"/>
        <v>0</v>
      </c>
      <c r="AG22" s="28">
        <f t="shared" si="11"/>
        <v>0</v>
      </c>
      <c r="AH22" s="43">
        <v>5</v>
      </c>
      <c r="AI22" s="23">
        <v>0.009027777777777779</v>
      </c>
      <c r="AJ22" s="24"/>
      <c r="AK22" s="58">
        <f t="shared" si="13"/>
        <v>-0.009027777777777779</v>
      </c>
      <c r="AL22" s="25">
        <f t="shared" si="14"/>
        <v>-0.009027777777777779</v>
      </c>
      <c r="AM22" s="26">
        <f t="shared" si="15"/>
        <v>-780.0000000000001</v>
      </c>
      <c r="AN22" s="27">
        <f t="shared" si="16"/>
        <v>780.0000000000001</v>
      </c>
      <c r="AO22" s="28">
        <f t="shared" si="17"/>
        <v>780.0000000000001</v>
      </c>
      <c r="AP22" s="43">
        <v>5</v>
      </c>
      <c r="AQ22" s="23">
        <f>AJ22+$AQ$10</f>
        <v>0.015972222222222224</v>
      </c>
      <c r="AR22" s="24"/>
      <c r="AS22" s="58">
        <f>(AR22-AQ22)</f>
        <v>-0.015972222222222224</v>
      </c>
      <c r="AT22" s="25">
        <f>AS22</f>
        <v>-0.015972222222222224</v>
      </c>
      <c r="AU22" s="26">
        <f>IF(AT22&lt;0,AT22*60*24*60,0)</f>
        <v>-1380.0000000000002</v>
      </c>
      <c r="AV22" s="27">
        <f>IF(AU22&lt;0,AU22*-1,AU22)</f>
        <v>1380.0000000000002</v>
      </c>
      <c r="AW22" s="28">
        <f>AV22</f>
        <v>1380.0000000000002</v>
      </c>
      <c r="AX22" s="43">
        <v>5</v>
      </c>
      <c r="AY22" s="23">
        <f t="shared" si="18"/>
        <v>0.7097222222222223</v>
      </c>
      <c r="AZ22" s="24">
        <v>0.7097222222222223</v>
      </c>
      <c r="BA22" s="23">
        <f t="shared" si="19"/>
        <v>0</v>
      </c>
      <c r="BB22" s="25">
        <f t="shared" si="20"/>
        <v>0</v>
      </c>
      <c r="BC22" s="26">
        <f t="shared" si="21"/>
        <v>0</v>
      </c>
      <c r="BD22" s="28">
        <f t="shared" si="22"/>
        <v>0</v>
      </c>
      <c r="BE22" s="43">
        <v>5</v>
      </c>
      <c r="BF22" s="22">
        <v>0.6</v>
      </c>
      <c r="BG22" s="22">
        <v>0.6784722222222223</v>
      </c>
    </row>
    <row r="23" spans="1:59" ht="15.75">
      <c r="A23" s="43">
        <v>38</v>
      </c>
      <c r="B23" s="18" t="s">
        <v>48</v>
      </c>
      <c r="C23" s="18" t="s">
        <v>49</v>
      </c>
      <c r="D23" s="43">
        <v>38</v>
      </c>
      <c r="E23" s="17" t="s">
        <v>50</v>
      </c>
      <c r="F23" s="17" t="s">
        <v>51</v>
      </c>
      <c r="G23" s="30"/>
      <c r="H23" s="30">
        <v>10</v>
      </c>
      <c r="I23" s="19">
        <f t="shared" si="2"/>
        <v>316.80000000000956</v>
      </c>
      <c r="J23" s="20">
        <v>39.6</v>
      </c>
      <c r="K23" s="21">
        <v>41.8</v>
      </c>
      <c r="L23" s="53">
        <v>68.4</v>
      </c>
      <c r="M23" s="55">
        <v>41.7</v>
      </c>
      <c r="N23" s="59">
        <v>40.7</v>
      </c>
      <c r="O23" s="60">
        <v>42.7</v>
      </c>
      <c r="P23" s="55">
        <v>41.9</v>
      </c>
      <c r="Q23" s="19"/>
      <c r="S23" s="24">
        <v>0.5701388888888889</v>
      </c>
      <c r="T23" s="43">
        <v>38</v>
      </c>
      <c r="U23" s="23">
        <f t="shared" si="3"/>
        <v>0.5861111111111111</v>
      </c>
      <c r="V23" s="24">
        <v>0.5861111111111111</v>
      </c>
      <c r="W23" s="23">
        <f t="shared" si="4"/>
        <v>0</v>
      </c>
      <c r="X23" s="25">
        <f t="shared" si="5"/>
        <v>0</v>
      </c>
      <c r="Y23" s="26">
        <f t="shared" si="6"/>
        <v>0</v>
      </c>
      <c r="Z23" s="28">
        <f>Y23</f>
        <v>0</v>
      </c>
      <c r="AA23" s="43">
        <v>38</v>
      </c>
      <c r="AB23" s="23">
        <f t="shared" si="7"/>
        <v>0.6791666666666666</v>
      </c>
      <c r="AC23" s="24">
        <v>0.6791666666666667</v>
      </c>
      <c r="AD23" s="23">
        <f t="shared" si="8"/>
        <v>1.1102230246251565E-16</v>
      </c>
      <c r="AE23" s="25">
        <f t="shared" si="9"/>
        <v>1.1102230246251565E-16</v>
      </c>
      <c r="AF23" s="26">
        <f t="shared" si="10"/>
        <v>9.592326932761353E-12</v>
      </c>
      <c r="AG23" s="28">
        <f t="shared" si="11"/>
        <v>9.592326932761353E-12</v>
      </c>
      <c r="AH23" s="43">
        <v>38</v>
      </c>
      <c r="AI23" s="23">
        <f aca="true" t="shared" si="23" ref="AI23:AI33">AC23+$AI$10</f>
        <v>0.6881944444444444</v>
      </c>
      <c r="AJ23" s="24"/>
      <c r="AK23" s="23">
        <f t="shared" si="13"/>
        <v>-0.6881944444444444</v>
      </c>
      <c r="AL23" s="25">
        <f t="shared" si="14"/>
        <v>-0.6881944444444444</v>
      </c>
      <c r="AM23" s="26">
        <f t="shared" si="15"/>
        <v>-59460</v>
      </c>
      <c r="AN23" s="27">
        <f t="shared" si="16"/>
        <v>59460</v>
      </c>
      <c r="AO23" s="28">
        <f t="shared" si="17"/>
        <v>59460</v>
      </c>
      <c r="AP23" s="43">
        <v>38</v>
      </c>
      <c r="AQ23" s="23">
        <f>AJ23+$AQ$10</f>
        <v>0.015972222222222224</v>
      </c>
      <c r="AR23" s="24"/>
      <c r="AS23" s="23">
        <f>(AR23-AQ23)</f>
        <v>-0.015972222222222224</v>
      </c>
      <c r="AT23" s="25">
        <f>AS23</f>
        <v>-0.015972222222222224</v>
      </c>
      <c r="AU23" s="26">
        <f>IF(AT23&lt;0,AT23*60*24*60,0)</f>
        <v>-1380.0000000000002</v>
      </c>
      <c r="AV23" s="27">
        <f>IF(AU23&lt;0,AU23*-1,AU23)</f>
        <v>1380.0000000000002</v>
      </c>
      <c r="AW23" s="28">
        <f>AV23</f>
        <v>1380.0000000000002</v>
      </c>
      <c r="AX23" s="43">
        <v>38</v>
      </c>
      <c r="AY23" s="23">
        <f t="shared" si="18"/>
        <v>0.7243055555555555</v>
      </c>
      <c r="AZ23" s="24">
        <v>0.7243055555555555</v>
      </c>
      <c r="BA23" s="23">
        <f t="shared" si="19"/>
        <v>0</v>
      </c>
      <c r="BB23" s="25">
        <f t="shared" si="20"/>
        <v>0</v>
      </c>
      <c r="BC23" s="26">
        <f t="shared" si="21"/>
        <v>0</v>
      </c>
      <c r="BD23" s="28">
        <f t="shared" si="22"/>
        <v>0</v>
      </c>
      <c r="BE23" s="43">
        <v>38</v>
      </c>
      <c r="BF23" s="22">
        <v>0.6097222222222222</v>
      </c>
      <c r="BG23" s="22">
        <v>0.6930555555555555</v>
      </c>
    </row>
    <row r="24" spans="1:59" ht="15.75">
      <c r="A24" s="43">
        <v>37</v>
      </c>
      <c r="B24" s="18" t="s">
        <v>56</v>
      </c>
      <c r="C24" s="18" t="s">
        <v>57</v>
      </c>
      <c r="D24" s="43">
        <v>37</v>
      </c>
      <c r="E24" s="17" t="s">
        <v>119</v>
      </c>
      <c r="F24" s="17" t="s">
        <v>58</v>
      </c>
      <c r="G24" s="30"/>
      <c r="H24" s="30">
        <v>11</v>
      </c>
      <c r="I24" s="19">
        <f t="shared" si="2"/>
        <v>326.7</v>
      </c>
      <c r="J24" s="20">
        <v>58.8</v>
      </c>
      <c r="K24" s="21">
        <v>66.4</v>
      </c>
      <c r="L24" s="53">
        <v>34.9</v>
      </c>
      <c r="M24" s="55">
        <v>35.5</v>
      </c>
      <c r="N24" s="59">
        <v>32.7</v>
      </c>
      <c r="O24" s="60">
        <v>65.2</v>
      </c>
      <c r="P24" s="55">
        <v>33.2</v>
      </c>
      <c r="Q24" s="19"/>
      <c r="S24" s="24">
        <v>0.5715277777777777</v>
      </c>
      <c r="T24" s="43">
        <v>37</v>
      </c>
      <c r="U24" s="23">
        <f t="shared" si="3"/>
        <v>0.5875</v>
      </c>
      <c r="V24" s="24">
        <v>0.5875</v>
      </c>
      <c r="W24" s="23">
        <f t="shared" si="4"/>
        <v>0</v>
      </c>
      <c r="X24" s="25">
        <f t="shared" si="5"/>
        <v>0</v>
      </c>
      <c r="Y24" s="26">
        <f t="shared" si="6"/>
        <v>0</v>
      </c>
      <c r="Z24" s="28">
        <f>Y24</f>
        <v>0</v>
      </c>
      <c r="AA24" s="43">
        <v>37</v>
      </c>
      <c r="AB24" s="23">
        <f t="shared" si="7"/>
        <v>0.6805555555555555</v>
      </c>
      <c r="AC24" s="24">
        <v>0.6805555555555555</v>
      </c>
      <c r="AD24" s="23">
        <f t="shared" si="8"/>
        <v>0</v>
      </c>
      <c r="AE24" s="25">
        <f t="shared" si="9"/>
        <v>0</v>
      </c>
      <c r="AF24" s="26">
        <f t="shared" si="10"/>
        <v>0</v>
      </c>
      <c r="AG24" s="28">
        <f t="shared" si="11"/>
        <v>0</v>
      </c>
      <c r="AH24" s="43">
        <v>37</v>
      </c>
      <c r="AI24" s="23">
        <f t="shared" si="23"/>
        <v>0.6895833333333332</v>
      </c>
      <c r="AJ24" s="24"/>
      <c r="AK24" s="23">
        <f t="shared" si="13"/>
        <v>-0.6895833333333332</v>
      </c>
      <c r="AL24" s="25">
        <f t="shared" si="14"/>
        <v>-0.6895833333333332</v>
      </c>
      <c r="AM24" s="26">
        <f t="shared" si="15"/>
        <v>-59579.999999999985</v>
      </c>
      <c r="AN24" s="27">
        <f t="shared" si="16"/>
        <v>59579.999999999985</v>
      </c>
      <c r="AO24" s="28">
        <f t="shared" si="17"/>
        <v>59579.999999999985</v>
      </c>
      <c r="AP24" s="43">
        <v>37</v>
      </c>
      <c r="AQ24" s="23"/>
      <c r="AR24" s="24"/>
      <c r="AS24" s="23"/>
      <c r="AT24" s="25"/>
      <c r="AU24" s="26"/>
      <c r="AV24" s="27"/>
      <c r="AW24" s="28"/>
      <c r="AX24" s="43">
        <v>37</v>
      </c>
      <c r="AY24" s="23">
        <f t="shared" si="18"/>
        <v>0.7291666666666666</v>
      </c>
      <c r="AZ24" s="24">
        <v>0.7291666666666666</v>
      </c>
      <c r="BA24" s="23">
        <f t="shared" si="19"/>
        <v>0</v>
      </c>
      <c r="BB24" s="25">
        <f t="shared" si="20"/>
        <v>0</v>
      </c>
      <c r="BC24" s="26">
        <f t="shared" si="21"/>
        <v>0</v>
      </c>
      <c r="BD24" s="28">
        <f t="shared" si="22"/>
        <v>0</v>
      </c>
      <c r="BE24" s="43">
        <v>37</v>
      </c>
      <c r="BF24" s="22">
        <v>0.611111111111111</v>
      </c>
      <c r="BG24" s="22">
        <v>0.6979166666666666</v>
      </c>
    </row>
    <row r="25" spans="1:59" ht="15.75">
      <c r="A25" s="43">
        <v>32</v>
      </c>
      <c r="B25" s="18" t="s">
        <v>73</v>
      </c>
      <c r="C25" s="18" t="s">
        <v>74</v>
      </c>
      <c r="D25" s="43">
        <v>32</v>
      </c>
      <c r="E25" s="18" t="s">
        <v>75</v>
      </c>
      <c r="F25" s="18" t="s">
        <v>76</v>
      </c>
      <c r="G25" s="30"/>
      <c r="H25" s="30">
        <v>12</v>
      </c>
      <c r="I25" s="19">
        <f t="shared" si="2"/>
        <v>353.8999999999996</v>
      </c>
      <c r="J25" s="20">
        <v>31.6</v>
      </c>
      <c r="K25" s="21">
        <v>33.2</v>
      </c>
      <c r="L25" s="53">
        <v>34.3</v>
      </c>
      <c r="M25" s="55">
        <v>35.2</v>
      </c>
      <c r="N25" s="59">
        <v>32.3</v>
      </c>
      <c r="O25" s="60">
        <v>32.6</v>
      </c>
      <c r="P25" s="55">
        <v>34.7</v>
      </c>
      <c r="Q25" s="19"/>
      <c r="S25" s="24">
        <v>0.5666666666666667</v>
      </c>
      <c r="T25" s="43">
        <v>32</v>
      </c>
      <c r="U25" s="23">
        <f t="shared" si="3"/>
        <v>0.5826388888888889</v>
      </c>
      <c r="V25" s="24">
        <v>0.5819444444444445</v>
      </c>
      <c r="W25" s="23">
        <f t="shared" si="4"/>
        <v>0.000694444444444442</v>
      </c>
      <c r="X25" s="25">
        <f t="shared" si="5"/>
        <v>0.000694444444444442</v>
      </c>
      <c r="Y25" s="26">
        <f t="shared" si="6"/>
        <v>59.99999999999979</v>
      </c>
      <c r="Z25" s="28">
        <v>0</v>
      </c>
      <c r="AA25" s="43">
        <v>32</v>
      </c>
      <c r="AB25" s="23">
        <f t="shared" si="7"/>
        <v>0.6708333333333333</v>
      </c>
      <c r="AC25" s="24">
        <v>0.6722222222222222</v>
      </c>
      <c r="AD25" s="23">
        <f t="shared" si="8"/>
        <v>0.001388888888888884</v>
      </c>
      <c r="AE25" s="25">
        <f t="shared" si="9"/>
        <v>0.001388888888888884</v>
      </c>
      <c r="AF25" s="26">
        <f t="shared" si="10"/>
        <v>119.99999999999957</v>
      </c>
      <c r="AG25" s="28">
        <f t="shared" si="11"/>
        <v>119.99999999999957</v>
      </c>
      <c r="AH25" s="43">
        <v>32</v>
      </c>
      <c r="AI25" s="23">
        <f t="shared" si="23"/>
        <v>0.6812499999999999</v>
      </c>
      <c r="AJ25" s="24"/>
      <c r="AK25" s="23">
        <f t="shared" si="13"/>
        <v>-0.6812499999999999</v>
      </c>
      <c r="AL25" s="25">
        <f t="shared" si="14"/>
        <v>-0.6812499999999999</v>
      </c>
      <c r="AM25" s="26">
        <f t="shared" si="15"/>
        <v>-58859.999999999985</v>
      </c>
      <c r="AN25" s="27">
        <f t="shared" si="16"/>
        <v>58859.999999999985</v>
      </c>
      <c r="AO25" s="28">
        <f t="shared" si="17"/>
        <v>58859.999999999985</v>
      </c>
      <c r="AP25" s="43">
        <v>32</v>
      </c>
      <c r="AQ25" s="23">
        <f>AJ25+$AQ$10</f>
        <v>0.015972222222222224</v>
      </c>
      <c r="AR25" s="24"/>
      <c r="AS25" s="23">
        <f>(AR25-AQ25)</f>
        <v>-0.015972222222222224</v>
      </c>
      <c r="AT25" s="25">
        <f>AS25</f>
        <v>-0.015972222222222224</v>
      </c>
      <c r="AU25" s="26">
        <f>IF(AT25&lt;0,AT25*60*24*60,0)</f>
        <v>-1380.0000000000002</v>
      </c>
      <c r="AV25" s="27">
        <f>IF(AU25&lt;0,AU25*-1,AU25)</f>
        <v>1380.0000000000002</v>
      </c>
      <c r="AW25" s="28">
        <f>AV25</f>
        <v>1380.0000000000002</v>
      </c>
      <c r="AX25" s="43">
        <v>32</v>
      </c>
      <c r="AY25" s="23">
        <f t="shared" si="18"/>
        <v>0.725</v>
      </c>
      <c r="AZ25" s="24">
        <v>0.725</v>
      </c>
      <c r="BA25" s="23">
        <f t="shared" si="19"/>
        <v>0</v>
      </c>
      <c r="BB25" s="25">
        <f t="shared" si="20"/>
        <v>0</v>
      </c>
      <c r="BC25" s="26">
        <f t="shared" si="21"/>
        <v>0</v>
      </c>
      <c r="BD25" s="28">
        <f t="shared" si="22"/>
        <v>0</v>
      </c>
      <c r="BE25" s="43">
        <v>32</v>
      </c>
      <c r="BF25" s="22">
        <v>0.6013888888888889</v>
      </c>
      <c r="BG25" s="22">
        <v>0.69375</v>
      </c>
    </row>
    <row r="26" spans="1:59" ht="15.75">
      <c r="A26" s="43">
        <v>45</v>
      </c>
      <c r="B26" s="18" t="s">
        <v>63</v>
      </c>
      <c r="C26" s="18" t="s">
        <v>64</v>
      </c>
      <c r="D26" s="43">
        <v>45</v>
      </c>
      <c r="E26" s="17" t="s">
        <v>31</v>
      </c>
      <c r="F26" s="17" t="s">
        <v>65</v>
      </c>
      <c r="G26" s="30"/>
      <c r="H26" s="30">
        <v>13</v>
      </c>
      <c r="I26" s="19">
        <f t="shared" si="2"/>
        <v>358.6</v>
      </c>
      <c r="J26" s="20">
        <v>37.8</v>
      </c>
      <c r="K26" s="21">
        <v>42.2</v>
      </c>
      <c r="L26" s="53">
        <v>68.4</v>
      </c>
      <c r="M26" s="55">
        <v>69.4</v>
      </c>
      <c r="N26" s="59">
        <v>36.1</v>
      </c>
      <c r="O26" s="60">
        <v>65.2</v>
      </c>
      <c r="P26" s="55">
        <v>39.5</v>
      </c>
      <c r="Q26" s="19"/>
      <c r="S26" s="24">
        <v>0.5708333333333333</v>
      </c>
      <c r="T26" s="43">
        <v>45</v>
      </c>
      <c r="U26" s="23">
        <f t="shared" si="3"/>
        <v>0.5868055555555556</v>
      </c>
      <c r="V26" s="24">
        <v>0.5868055555555556</v>
      </c>
      <c r="W26" s="23">
        <f t="shared" si="4"/>
        <v>0</v>
      </c>
      <c r="X26" s="25">
        <f t="shared" si="5"/>
        <v>0</v>
      </c>
      <c r="Y26" s="26">
        <f t="shared" si="6"/>
        <v>0</v>
      </c>
      <c r="Z26" s="28">
        <f>Y26</f>
        <v>0</v>
      </c>
      <c r="AA26" s="43">
        <v>45</v>
      </c>
      <c r="AB26" s="23">
        <f t="shared" si="7"/>
        <v>0.6743055555555556</v>
      </c>
      <c r="AC26" s="24">
        <v>0.6743055555555556</v>
      </c>
      <c r="AD26" s="23">
        <f t="shared" si="8"/>
        <v>0</v>
      </c>
      <c r="AE26" s="25">
        <f t="shared" si="9"/>
        <v>0</v>
      </c>
      <c r="AF26" s="26">
        <f t="shared" si="10"/>
        <v>0</v>
      </c>
      <c r="AG26" s="28">
        <f t="shared" si="11"/>
        <v>0</v>
      </c>
      <c r="AH26" s="43">
        <v>45</v>
      </c>
      <c r="AI26" s="23">
        <f t="shared" si="23"/>
        <v>0.6833333333333333</v>
      </c>
      <c r="AJ26" s="24"/>
      <c r="AK26" s="23">
        <f t="shared" si="13"/>
        <v>-0.6833333333333333</v>
      </c>
      <c r="AL26" s="25">
        <f t="shared" si="14"/>
        <v>-0.6833333333333333</v>
      </c>
      <c r="AM26" s="26">
        <f t="shared" si="15"/>
        <v>-59040</v>
      </c>
      <c r="AN26" s="27">
        <f t="shared" si="16"/>
        <v>59040</v>
      </c>
      <c r="AO26" s="28">
        <f t="shared" si="17"/>
        <v>59040</v>
      </c>
      <c r="AP26" s="43">
        <v>45</v>
      </c>
      <c r="AQ26" s="23"/>
      <c r="AR26" s="24"/>
      <c r="AS26" s="23"/>
      <c r="AT26" s="25"/>
      <c r="AU26" s="26"/>
      <c r="AV26" s="27"/>
      <c r="AW26" s="28"/>
      <c r="AX26" s="43">
        <v>45</v>
      </c>
      <c r="AY26" s="23">
        <f t="shared" si="18"/>
        <v>0.7159722222222222</v>
      </c>
      <c r="AZ26" s="24">
        <v>0.7159722222222222</v>
      </c>
      <c r="BA26" s="23">
        <f t="shared" si="19"/>
        <v>0</v>
      </c>
      <c r="BB26" s="25">
        <f t="shared" si="20"/>
        <v>0</v>
      </c>
      <c r="BC26" s="26">
        <f t="shared" si="21"/>
        <v>0</v>
      </c>
      <c r="BD26" s="28">
        <f t="shared" si="22"/>
        <v>0</v>
      </c>
      <c r="BE26" s="43">
        <v>45</v>
      </c>
      <c r="BF26" s="22">
        <v>0.6048611111111112</v>
      </c>
      <c r="BG26" s="22">
        <v>0.6847222222222222</v>
      </c>
    </row>
    <row r="27" spans="1:59" ht="15.75">
      <c r="A27" s="43">
        <v>40</v>
      </c>
      <c r="B27" s="18" t="s">
        <v>66</v>
      </c>
      <c r="C27" s="18" t="s">
        <v>67</v>
      </c>
      <c r="D27" s="43">
        <v>40</v>
      </c>
      <c r="E27" s="17" t="s">
        <v>68</v>
      </c>
      <c r="F27" s="17" t="s">
        <v>120</v>
      </c>
      <c r="G27" s="30"/>
      <c r="H27" s="30">
        <v>14</v>
      </c>
      <c r="I27" s="19">
        <f t="shared" si="2"/>
        <v>370.80000000000007</v>
      </c>
      <c r="J27" s="20">
        <v>58.8</v>
      </c>
      <c r="K27" s="21">
        <v>66.4</v>
      </c>
      <c r="L27" s="53">
        <v>68.4</v>
      </c>
      <c r="M27" s="55">
        <v>37.6</v>
      </c>
      <c r="N27" s="59">
        <v>34.5</v>
      </c>
      <c r="O27" s="60">
        <v>35.7</v>
      </c>
      <c r="P27" s="55">
        <v>69.4</v>
      </c>
      <c r="Q27" s="19"/>
      <c r="S27" s="24">
        <v>0.5645833333333333</v>
      </c>
      <c r="T27" s="43">
        <v>40</v>
      </c>
      <c r="U27" s="23">
        <f t="shared" si="3"/>
        <v>0.5805555555555556</v>
      </c>
      <c r="V27" s="24">
        <v>0.5805555555555556</v>
      </c>
      <c r="W27" s="23">
        <f t="shared" si="4"/>
        <v>0</v>
      </c>
      <c r="X27" s="25">
        <f t="shared" si="5"/>
        <v>0</v>
      </c>
      <c r="Y27" s="26">
        <f t="shared" si="6"/>
        <v>0</v>
      </c>
      <c r="Z27" s="28">
        <f>Y27</f>
        <v>0</v>
      </c>
      <c r="AA27" s="43">
        <v>40</v>
      </c>
      <c r="AB27" s="23">
        <f t="shared" si="7"/>
        <v>0.6666666666666666</v>
      </c>
      <c r="AC27" s="24">
        <v>0.6666666666666666</v>
      </c>
      <c r="AD27" s="23">
        <f t="shared" si="8"/>
        <v>0</v>
      </c>
      <c r="AE27" s="25">
        <f t="shared" si="9"/>
        <v>0</v>
      </c>
      <c r="AF27" s="26">
        <f t="shared" si="10"/>
        <v>0</v>
      </c>
      <c r="AG27" s="28">
        <f t="shared" si="11"/>
        <v>0</v>
      </c>
      <c r="AH27" s="43">
        <v>40</v>
      </c>
      <c r="AI27" s="23">
        <f t="shared" si="23"/>
        <v>0.6756944444444444</v>
      </c>
      <c r="AJ27" s="24"/>
      <c r="AK27" s="23">
        <f t="shared" si="13"/>
        <v>-0.6756944444444444</v>
      </c>
      <c r="AL27" s="25">
        <f t="shared" si="14"/>
        <v>-0.6756944444444444</v>
      </c>
      <c r="AM27" s="26">
        <f t="shared" si="15"/>
        <v>-58380</v>
      </c>
      <c r="AN27" s="27">
        <f t="shared" si="16"/>
        <v>58380</v>
      </c>
      <c r="AO27" s="28">
        <f t="shared" si="17"/>
        <v>58380</v>
      </c>
      <c r="AP27" s="43">
        <v>40</v>
      </c>
      <c r="AQ27" s="23">
        <f>AJ27+$AQ$10</f>
        <v>0.015972222222222224</v>
      </c>
      <c r="AR27" s="24"/>
      <c r="AS27" s="23">
        <f>(AR27-AQ27)</f>
        <v>-0.015972222222222224</v>
      </c>
      <c r="AT27" s="25">
        <f>AS27</f>
        <v>-0.015972222222222224</v>
      </c>
      <c r="AU27" s="26">
        <f>IF(AT27&lt;0,AT27*60*24*60,0)</f>
        <v>-1380.0000000000002</v>
      </c>
      <c r="AV27" s="27">
        <f>IF(AU27&lt;0,AU27*-1,AU27)</f>
        <v>1380.0000000000002</v>
      </c>
      <c r="AW27" s="28">
        <f>AV27</f>
        <v>1380.0000000000002</v>
      </c>
      <c r="AX27" s="43">
        <v>40</v>
      </c>
      <c r="AY27" s="23">
        <f t="shared" si="18"/>
        <v>0.7069444444444444</v>
      </c>
      <c r="AZ27" s="24">
        <v>0.7069444444444444</v>
      </c>
      <c r="BA27" s="23">
        <f t="shared" si="19"/>
        <v>0</v>
      </c>
      <c r="BB27" s="25">
        <f t="shared" si="20"/>
        <v>0</v>
      </c>
      <c r="BC27" s="26">
        <f t="shared" si="21"/>
        <v>0</v>
      </c>
      <c r="BD27" s="28">
        <f t="shared" si="22"/>
        <v>0</v>
      </c>
      <c r="BE27" s="43">
        <v>40</v>
      </c>
      <c r="BF27" s="22">
        <v>0.5972222222222222</v>
      </c>
      <c r="BG27" s="22">
        <v>0.6756944444444444</v>
      </c>
    </row>
    <row r="28" spans="1:59" ht="15.75">
      <c r="A28" s="43">
        <v>25</v>
      </c>
      <c r="B28" s="29" t="s">
        <v>77</v>
      </c>
      <c r="C28" s="29" t="s">
        <v>78</v>
      </c>
      <c r="D28" s="43">
        <v>25</v>
      </c>
      <c r="E28" s="29" t="s">
        <v>79</v>
      </c>
      <c r="F28" s="29" t="s">
        <v>80</v>
      </c>
      <c r="G28" s="30"/>
      <c r="H28" s="30">
        <v>15</v>
      </c>
      <c r="I28" s="19">
        <f t="shared" si="2"/>
        <v>414.9000000000096</v>
      </c>
      <c r="J28" s="20">
        <v>58.8</v>
      </c>
      <c r="K28" s="21">
        <v>66.4</v>
      </c>
      <c r="L28" s="53">
        <v>68.4</v>
      </c>
      <c r="M28" s="55">
        <v>48</v>
      </c>
      <c r="N28" s="59">
        <v>62.4</v>
      </c>
      <c r="O28" s="60">
        <v>65.2</v>
      </c>
      <c r="P28" s="55">
        <v>45.7</v>
      </c>
      <c r="Q28" s="19"/>
      <c r="S28" s="24">
        <v>0.5618055555555556</v>
      </c>
      <c r="T28" s="43">
        <v>25</v>
      </c>
      <c r="U28" s="23">
        <f t="shared" si="3"/>
        <v>0.5777777777777778</v>
      </c>
      <c r="V28" s="24">
        <v>0.5784722222222222</v>
      </c>
      <c r="W28" s="23">
        <f t="shared" si="4"/>
        <v>0.000694444444444331</v>
      </c>
      <c r="X28" s="25">
        <f t="shared" si="5"/>
        <v>0.000694444444444331</v>
      </c>
      <c r="Y28" s="26">
        <f t="shared" si="6"/>
        <v>59.999999999990195</v>
      </c>
      <c r="Z28" s="28">
        <v>0</v>
      </c>
      <c r="AA28" s="43">
        <v>25</v>
      </c>
      <c r="AB28" s="23">
        <f t="shared" si="7"/>
        <v>0.6680555555555555</v>
      </c>
      <c r="AC28" s="24">
        <v>0.6680555555555556</v>
      </c>
      <c r="AD28" s="23">
        <f t="shared" si="8"/>
        <v>1.1102230246251565E-16</v>
      </c>
      <c r="AE28" s="25">
        <f t="shared" si="9"/>
        <v>1.1102230246251565E-16</v>
      </c>
      <c r="AF28" s="26">
        <f t="shared" si="10"/>
        <v>9.592326932761353E-12</v>
      </c>
      <c r="AG28" s="28">
        <f t="shared" si="11"/>
        <v>9.592326932761353E-12</v>
      </c>
      <c r="AH28" s="43">
        <v>25</v>
      </c>
      <c r="AI28" s="23">
        <f t="shared" si="23"/>
        <v>0.6770833333333334</v>
      </c>
      <c r="AJ28" s="24"/>
      <c r="AK28" s="23">
        <f t="shared" si="13"/>
        <v>-0.6770833333333334</v>
      </c>
      <c r="AL28" s="25">
        <f t="shared" si="14"/>
        <v>-0.6770833333333334</v>
      </c>
      <c r="AM28" s="26">
        <f t="shared" si="15"/>
        <v>-58500</v>
      </c>
      <c r="AN28" s="27">
        <f t="shared" si="16"/>
        <v>58500</v>
      </c>
      <c r="AO28" s="28">
        <f t="shared" si="17"/>
        <v>58500</v>
      </c>
      <c r="AP28" s="43">
        <v>25</v>
      </c>
      <c r="AQ28" s="23">
        <f>AJ28+$AQ$10</f>
        <v>0.015972222222222224</v>
      </c>
      <c r="AR28" s="24"/>
      <c r="AS28" s="23">
        <f>(AR28-AQ28)</f>
        <v>-0.015972222222222224</v>
      </c>
      <c r="AT28" s="25">
        <f>AS28</f>
        <v>-0.015972222222222224</v>
      </c>
      <c r="AU28" s="26">
        <f>IF(AT28&lt;0,AT28*60*24*60,0)</f>
        <v>-1380.0000000000002</v>
      </c>
      <c r="AV28" s="27">
        <f>IF(AU28&lt;0,AU28*-1,AU28)</f>
        <v>1380.0000000000002</v>
      </c>
      <c r="AW28" s="28">
        <f>AV28</f>
        <v>1380.0000000000002</v>
      </c>
      <c r="AX28" s="43">
        <v>25</v>
      </c>
      <c r="AY28" s="23">
        <f t="shared" si="18"/>
        <v>0.7083333333333334</v>
      </c>
      <c r="AZ28" s="24">
        <v>0.7083333333333334</v>
      </c>
      <c r="BA28" s="23">
        <f t="shared" si="19"/>
        <v>0</v>
      </c>
      <c r="BB28" s="25">
        <f t="shared" si="20"/>
        <v>0</v>
      </c>
      <c r="BC28" s="26">
        <f t="shared" si="21"/>
        <v>0</v>
      </c>
      <c r="BD28" s="28">
        <f t="shared" si="22"/>
        <v>0</v>
      </c>
      <c r="BE28" s="43">
        <v>25</v>
      </c>
      <c r="BF28" s="22">
        <v>0.5986111111111111</v>
      </c>
      <c r="BG28" s="22">
        <v>0.6770833333333334</v>
      </c>
    </row>
    <row r="29" spans="1:59" ht="15.75">
      <c r="A29" s="43">
        <v>24</v>
      </c>
      <c r="B29" s="18" t="s">
        <v>81</v>
      </c>
      <c r="C29" s="18" t="s">
        <v>82</v>
      </c>
      <c r="D29" s="43">
        <v>24</v>
      </c>
      <c r="E29" s="17" t="s">
        <v>96</v>
      </c>
      <c r="F29" s="17" t="s">
        <v>117</v>
      </c>
      <c r="G29" s="30"/>
      <c r="H29" s="30">
        <v>16</v>
      </c>
      <c r="I29" s="19">
        <f t="shared" si="2"/>
        <v>914.8000000000075</v>
      </c>
      <c r="J29" s="20">
        <v>34</v>
      </c>
      <c r="K29" s="21">
        <v>66.4</v>
      </c>
      <c r="L29" s="53">
        <v>38.7</v>
      </c>
      <c r="M29" s="55">
        <v>37</v>
      </c>
      <c r="N29" s="59">
        <v>62.4</v>
      </c>
      <c r="O29" s="60">
        <v>38</v>
      </c>
      <c r="P29" s="55">
        <v>38.3</v>
      </c>
      <c r="Q29" s="19"/>
      <c r="S29" s="24">
        <v>0.5729166666666666</v>
      </c>
      <c r="T29" s="43">
        <v>24</v>
      </c>
      <c r="U29" s="23">
        <f t="shared" si="3"/>
        <v>0.5888888888888889</v>
      </c>
      <c r="V29" s="24">
        <v>0.5888888888888889</v>
      </c>
      <c r="W29" s="23">
        <f t="shared" si="4"/>
        <v>0</v>
      </c>
      <c r="X29" s="25">
        <f t="shared" si="5"/>
        <v>0</v>
      </c>
      <c r="Y29" s="26">
        <f t="shared" si="6"/>
        <v>0</v>
      </c>
      <c r="Z29" s="28">
        <f>Y29</f>
        <v>0</v>
      </c>
      <c r="AA29" s="43">
        <v>24</v>
      </c>
      <c r="AB29" s="23">
        <f t="shared" si="7"/>
        <v>0.6819444444444444</v>
      </c>
      <c r="AC29" s="24">
        <v>0.6819444444444445</v>
      </c>
      <c r="AD29" s="23">
        <f t="shared" si="8"/>
        <v>1.1102230246251565E-16</v>
      </c>
      <c r="AE29" s="25">
        <f t="shared" si="9"/>
        <v>1.1102230246251565E-16</v>
      </c>
      <c r="AF29" s="26">
        <f t="shared" si="10"/>
        <v>9.592326932761353E-12</v>
      </c>
      <c r="AG29" s="28">
        <f t="shared" si="11"/>
        <v>9.592326932761353E-12</v>
      </c>
      <c r="AH29" s="43">
        <v>24</v>
      </c>
      <c r="AI29" s="23">
        <f t="shared" si="23"/>
        <v>0.6909722222222222</v>
      </c>
      <c r="AJ29" s="24"/>
      <c r="AK29" s="23">
        <f t="shared" si="13"/>
        <v>-0.6909722222222222</v>
      </c>
      <c r="AL29" s="25">
        <f t="shared" si="14"/>
        <v>-0.6909722222222222</v>
      </c>
      <c r="AM29" s="26">
        <f t="shared" si="15"/>
        <v>-59700</v>
      </c>
      <c r="AN29" s="27">
        <f t="shared" si="16"/>
        <v>59700</v>
      </c>
      <c r="AO29" s="28">
        <f t="shared" si="17"/>
        <v>59700</v>
      </c>
      <c r="AP29" s="43">
        <v>24</v>
      </c>
      <c r="AQ29" s="23"/>
      <c r="AR29" s="24"/>
      <c r="AS29" s="23"/>
      <c r="AT29" s="25"/>
      <c r="AU29" s="26"/>
      <c r="AV29" s="27"/>
      <c r="AW29" s="28"/>
      <c r="AX29" s="43">
        <v>24</v>
      </c>
      <c r="AY29" s="23">
        <f t="shared" si="18"/>
        <v>0.7277777777777777</v>
      </c>
      <c r="AZ29" s="24">
        <v>0.7347222222222222</v>
      </c>
      <c r="BA29" s="23">
        <f t="shared" si="19"/>
        <v>0.00694444444444442</v>
      </c>
      <c r="BB29" s="25">
        <f t="shared" si="20"/>
        <v>0.00694444444444442</v>
      </c>
      <c r="BC29" s="26">
        <f t="shared" si="21"/>
        <v>599.9999999999978</v>
      </c>
      <c r="BD29" s="28">
        <f t="shared" si="22"/>
        <v>599.9999999999978</v>
      </c>
      <c r="BE29" s="43">
        <v>24</v>
      </c>
      <c r="BF29" s="22">
        <v>0.6124999999999999</v>
      </c>
      <c r="BG29" s="22">
        <v>0.6965277777777777</v>
      </c>
    </row>
    <row r="30" spans="1:59" ht="15.75">
      <c r="A30" s="43">
        <v>18</v>
      </c>
      <c r="B30" s="18" t="s">
        <v>83</v>
      </c>
      <c r="C30" s="18" t="s">
        <v>84</v>
      </c>
      <c r="D30" s="43">
        <v>18</v>
      </c>
      <c r="E30" s="17" t="s">
        <v>85</v>
      </c>
      <c r="F30" s="17" t="s">
        <v>86</v>
      </c>
      <c r="G30" s="30"/>
      <c r="H30" s="30">
        <v>17</v>
      </c>
      <c r="I30" s="19">
        <f t="shared" si="2"/>
        <v>1187.2000000000062</v>
      </c>
      <c r="J30" s="20">
        <v>37.3</v>
      </c>
      <c r="K30" s="21">
        <v>43.9</v>
      </c>
      <c r="L30" s="53">
        <v>40.6</v>
      </c>
      <c r="M30" s="55">
        <v>40.8</v>
      </c>
      <c r="N30" s="59">
        <v>41.5</v>
      </c>
      <c r="O30" s="60">
        <v>40.2</v>
      </c>
      <c r="P30" s="55">
        <v>42.9</v>
      </c>
      <c r="Q30" s="19"/>
      <c r="S30" s="24">
        <v>0.5722222222222222</v>
      </c>
      <c r="T30" s="43">
        <v>18</v>
      </c>
      <c r="U30" s="23">
        <f t="shared" si="3"/>
        <v>0.5881944444444445</v>
      </c>
      <c r="V30" s="24">
        <v>0.5875</v>
      </c>
      <c r="W30" s="23">
        <f t="shared" si="4"/>
        <v>0.000694444444444442</v>
      </c>
      <c r="X30" s="25">
        <f t="shared" si="5"/>
        <v>0.000694444444444442</v>
      </c>
      <c r="Y30" s="26">
        <f t="shared" si="6"/>
        <v>59.99999999999979</v>
      </c>
      <c r="Z30" s="28">
        <v>0</v>
      </c>
      <c r="AA30" s="43">
        <v>18</v>
      </c>
      <c r="AB30" s="23">
        <f t="shared" si="7"/>
        <v>0.68125</v>
      </c>
      <c r="AC30" s="24">
        <v>0.68125</v>
      </c>
      <c r="AD30" s="23">
        <f t="shared" si="8"/>
        <v>0</v>
      </c>
      <c r="AE30" s="25">
        <f t="shared" si="9"/>
        <v>0</v>
      </c>
      <c r="AF30" s="26">
        <f t="shared" si="10"/>
        <v>0</v>
      </c>
      <c r="AG30" s="28">
        <f t="shared" si="11"/>
        <v>0</v>
      </c>
      <c r="AH30" s="43">
        <v>18</v>
      </c>
      <c r="AI30" s="23">
        <f t="shared" si="23"/>
        <v>0.6902777777777778</v>
      </c>
      <c r="AJ30" s="24"/>
      <c r="AK30" s="23">
        <f t="shared" si="13"/>
        <v>-0.6902777777777778</v>
      </c>
      <c r="AL30" s="25">
        <f t="shared" si="14"/>
        <v>-0.6902777777777778</v>
      </c>
      <c r="AM30" s="26">
        <f t="shared" si="15"/>
        <v>-59640</v>
      </c>
      <c r="AN30" s="27">
        <f t="shared" si="16"/>
        <v>59640</v>
      </c>
      <c r="AO30" s="28">
        <f t="shared" si="17"/>
        <v>59640</v>
      </c>
      <c r="AP30" s="43">
        <v>18</v>
      </c>
      <c r="AQ30" s="23"/>
      <c r="AR30" s="24"/>
      <c r="AS30" s="23"/>
      <c r="AT30" s="25"/>
      <c r="AU30" s="26"/>
      <c r="AV30" s="27"/>
      <c r="AW30" s="28"/>
      <c r="AX30" s="43">
        <v>18</v>
      </c>
      <c r="AY30" s="23">
        <f t="shared" si="18"/>
        <v>0.7229166666666668</v>
      </c>
      <c r="AZ30" s="24">
        <v>0.7125</v>
      </c>
      <c r="BA30" s="23">
        <f t="shared" si="19"/>
        <v>0.01041666666666674</v>
      </c>
      <c r="BB30" s="25">
        <f t="shared" si="20"/>
        <v>0.01041666666666674</v>
      </c>
      <c r="BC30" s="26">
        <f t="shared" si="21"/>
        <v>900.0000000000064</v>
      </c>
      <c r="BD30" s="28">
        <f t="shared" si="22"/>
        <v>900.0000000000064</v>
      </c>
      <c r="BE30" s="43">
        <v>18</v>
      </c>
      <c r="BF30" s="22">
        <v>0.6118055555555556</v>
      </c>
      <c r="BG30" s="22">
        <v>0.6916666666666668</v>
      </c>
    </row>
    <row r="31" spans="1:59" ht="15.75">
      <c r="A31" s="43">
        <v>9</v>
      </c>
      <c r="B31" s="18" t="s">
        <v>87</v>
      </c>
      <c r="C31" s="18" t="s">
        <v>88</v>
      </c>
      <c r="D31" s="43">
        <v>9</v>
      </c>
      <c r="E31" s="17" t="s">
        <v>89</v>
      </c>
      <c r="F31" s="17" t="s">
        <v>90</v>
      </c>
      <c r="G31" s="30"/>
      <c r="H31" s="30">
        <v>18</v>
      </c>
      <c r="I31" s="19">
        <f t="shared" si="2"/>
        <v>1524.200000000005</v>
      </c>
      <c r="J31" s="20">
        <v>37.6</v>
      </c>
      <c r="K31" s="21">
        <v>41.7</v>
      </c>
      <c r="L31" s="53">
        <v>37.7</v>
      </c>
      <c r="M31" s="55">
        <v>36.9</v>
      </c>
      <c r="N31" s="59">
        <v>34.2</v>
      </c>
      <c r="O31" s="60">
        <v>37.6</v>
      </c>
      <c r="P31" s="55">
        <v>38.5</v>
      </c>
      <c r="Q31" s="19"/>
      <c r="S31" s="24">
        <v>0.5638888888888889</v>
      </c>
      <c r="T31" s="43">
        <v>9</v>
      </c>
      <c r="U31" s="23">
        <f t="shared" si="3"/>
        <v>0.5798611111111112</v>
      </c>
      <c r="V31" s="24">
        <v>0.5805555555555556</v>
      </c>
      <c r="W31" s="23">
        <f t="shared" si="4"/>
        <v>0.000694444444444442</v>
      </c>
      <c r="X31" s="25">
        <f t="shared" si="5"/>
        <v>0.000694444444444442</v>
      </c>
      <c r="Y31" s="26">
        <f t="shared" si="6"/>
        <v>59.99999999999979</v>
      </c>
      <c r="Z31" s="28">
        <v>0</v>
      </c>
      <c r="AA31" s="43">
        <v>9</v>
      </c>
      <c r="AB31" s="23">
        <f t="shared" si="7"/>
        <v>0.6826388888888889</v>
      </c>
      <c r="AC31" s="24">
        <v>0.6826388888888889</v>
      </c>
      <c r="AD31" s="23">
        <f t="shared" si="8"/>
        <v>0</v>
      </c>
      <c r="AE31" s="25">
        <f t="shared" si="9"/>
        <v>0</v>
      </c>
      <c r="AF31" s="26">
        <f t="shared" si="10"/>
        <v>0</v>
      </c>
      <c r="AG31" s="28">
        <f t="shared" si="11"/>
        <v>0</v>
      </c>
      <c r="AH31" s="43">
        <v>9</v>
      </c>
      <c r="AI31" s="23">
        <f t="shared" si="23"/>
        <v>0.6916666666666667</v>
      </c>
      <c r="AJ31" s="24"/>
      <c r="AK31" s="23">
        <f t="shared" si="13"/>
        <v>-0.6916666666666667</v>
      </c>
      <c r="AL31" s="25">
        <f t="shared" si="14"/>
        <v>-0.6916666666666667</v>
      </c>
      <c r="AM31" s="26">
        <f t="shared" si="15"/>
        <v>-59760</v>
      </c>
      <c r="AN31" s="27">
        <f t="shared" si="16"/>
        <v>59760</v>
      </c>
      <c r="AO31" s="28">
        <f t="shared" si="17"/>
        <v>59760</v>
      </c>
      <c r="AP31" s="43">
        <v>9</v>
      </c>
      <c r="AQ31" s="23">
        <f>AJ31+$AQ$10</f>
        <v>0.015972222222222224</v>
      </c>
      <c r="AR31" s="24"/>
      <c r="AS31" s="23">
        <f>(AR31-AQ31)</f>
        <v>-0.015972222222222224</v>
      </c>
      <c r="AT31" s="25">
        <f>AS31</f>
        <v>-0.015972222222222224</v>
      </c>
      <c r="AU31" s="26">
        <f>IF(AT31&lt;0,AT31*60*24*60,0)</f>
        <v>-1380.0000000000002</v>
      </c>
      <c r="AV31" s="27">
        <f>IF(AU31&lt;0,AU31*-1,AU31)</f>
        <v>1380.0000000000002</v>
      </c>
      <c r="AW31" s="28">
        <f>AV31</f>
        <v>1380.0000000000002</v>
      </c>
      <c r="AX31" s="43">
        <v>9</v>
      </c>
      <c r="AY31" s="23">
        <f t="shared" si="18"/>
        <v>0.7284722222222223</v>
      </c>
      <c r="AZ31" s="24">
        <v>0.7138888888888889</v>
      </c>
      <c r="BA31" s="23">
        <f t="shared" si="19"/>
        <v>0.014583333333333393</v>
      </c>
      <c r="BB31" s="25">
        <f t="shared" si="20"/>
        <v>0.014583333333333393</v>
      </c>
      <c r="BC31" s="26">
        <f t="shared" si="21"/>
        <v>1260.000000000005</v>
      </c>
      <c r="BD31" s="28">
        <f t="shared" si="22"/>
        <v>1260.000000000005</v>
      </c>
      <c r="BE31" s="43">
        <v>9</v>
      </c>
      <c r="BF31" s="22">
        <v>0.6131944444444445</v>
      </c>
      <c r="BG31" s="22">
        <v>0.6972222222222223</v>
      </c>
    </row>
    <row r="32" spans="1:59" ht="15.75">
      <c r="A32" s="43">
        <v>35</v>
      </c>
      <c r="B32" s="18" t="s">
        <v>91</v>
      </c>
      <c r="C32" s="18" t="s">
        <v>92</v>
      </c>
      <c r="D32" s="43">
        <v>35</v>
      </c>
      <c r="E32" s="17" t="s">
        <v>89</v>
      </c>
      <c r="F32" s="17" t="s">
        <v>93</v>
      </c>
      <c r="G32" s="30"/>
      <c r="H32" s="30">
        <v>19</v>
      </c>
      <c r="I32" s="19">
        <f t="shared" si="2"/>
        <v>2192.599999999993</v>
      </c>
      <c r="J32" s="20">
        <v>32.9</v>
      </c>
      <c r="K32" s="21">
        <v>66.4</v>
      </c>
      <c r="L32" s="53">
        <v>34.8</v>
      </c>
      <c r="M32" s="55">
        <v>35.5</v>
      </c>
      <c r="N32" s="59">
        <v>32.9</v>
      </c>
      <c r="O32" s="60">
        <v>35.4</v>
      </c>
      <c r="P32" s="55">
        <v>34.7</v>
      </c>
      <c r="Q32" s="19"/>
      <c r="S32" s="24">
        <v>0.5625</v>
      </c>
      <c r="T32" s="43">
        <v>35</v>
      </c>
      <c r="U32" s="23">
        <f t="shared" si="3"/>
        <v>0.5784722222222223</v>
      </c>
      <c r="V32" s="24">
        <v>0.5784722222222222</v>
      </c>
      <c r="W32" s="23">
        <f t="shared" si="4"/>
        <v>1.1102230246251565E-16</v>
      </c>
      <c r="X32" s="25">
        <f t="shared" si="5"/>
        <v>1.1102230246251565E-16</v>
      </c>
      <c r="Y32" s="26">
        <f t="shared" si="6"/>
        <v>9.592326932761353E-12</v>
      </c>
      <c r="Z32" s="28">
        <v>0</v>
      </c>
      <c r="AA32" s="43">
        <v>35</v>
      </c>
      <c r="AB32" s="23">
        <f t="shared" si="7"/>
        <v>0.6701388888888888</v>
      </c>
      <c r="AC32" s="24">
        <v>0.6479166666666667</v>
      </c>
      <c r="AD32" s="23">
        <f t="shared" si="8"/>
        <v>0.022222222222222143</v>
      </c>
      <c r="AE32" s="25">
        <f t="shared" si="9"/>
        <v>0.022222222222222143</v>
      </c>
      <c r="AF32" s="26">
        <f t="shared" si="10"/>
        <v>1919.9999999999932</v>
      </c>
      <c r="AG32" s="28">
        <f t="shared" si="11"/>
        <v>1919.9999999999932</v>
      </c>
      <c r="AH32" s="43">
        <v>35</v>
      </c>
      <c r="AI32" s="23">
        <f t="shared" si="23"/>
        <v>0.6569444444444444</v>
      </c>
      <c r="AJ32" s="24"/>
      <c r="AK32" s="23">
        <f t="shared" si="13"/>
        <v>-0.6569444444444444</v>
      </c>
      <c r="AL32" s="25">
        <f t="shared" si="14"/>
        <v>-0.6569444444444444</v>
      </c>
      <c r="AM32" s="26">
        <f t="shared" si="15"/>
        <v>-56760</v>
      </c>
      <c r="AN32" s="27">
        <f t="shared" si="16"/>
        <v>56760</v>
      </c>
      <c r="AO32" s="28">
        <f t="shared" si="17"/>
        <v>56760</v>
      </c>
      <c r="AP32" s="43">
        <v>35</v>
      </c>
      <c r="AQ32" s="23">
        <f>AJ32+$AQ$10</f>
        <v>0.015972222222222224</v>
      </c>
      <c r="AR32" s="24"/>
      <c r="AS32" s="23">
        <f>(AR32-AQ32)</f>
        <v>-0.015972222222222224</v>
      </c>
      <c r="AT32" s="25">
        <f>AS32</f>
        <v>-0.015972222222222224</v>
      </c>
      <c r="AU32" s="26">
        <f>IF(AT32&lt;0,AT32*60*24*60,0)</f>
        <v>-1380.0000000000002</v>
      </c>
      <c r="AV32" s="27">
        <f>IF(AU32&lt;0,AU32*-1,AU32)</f>
        <v>1380.0000000000002</v>
      </c>
      <c r="AW32" s="28">
        <f>AV32</f>
        <v>1380.0000000000002</v>
      </c>
      <c r="AX32" s="43">
        <v>35</v>
      </c>
      <c r="AY32" s="23">
        <f t="shared" si="18"/>
        <v>0.6902777777777778</v>
      </c>
      <c r="AZ32" s="24">
        <v>0.6902777777777778</v>
      </c>
      <c r="BA32" s="23">
        <f t="shared" si="19"/>
        <v>0</v>
      </c>
      <c r="BB32" s="25">
        <f t="shared" si="20"/>
        <v>0</v>
      </c>
      <c r="BC32" s="26">
        <f t="shared" si="21"/>
        <v>0</v>
      </c>
      <c r="BD32" s="28">
        <f t="shared" si="22"/>
        <v>0</v>
      </c>
      <c r="BE32" s="43">
        <v>35</v>
      </c>
      <c r="BF32" s="22">
        <v>0.6006944444444444</v>
      </c>
      <c r="BG32" s="22">
        <v>0.6590277777777778</v>
      </c>
    </row>
    <row r="33" spans="1:59" ht="15.75">
      <c r="A33" s="43">
        <v>41</v>
      </c>
      <c r="B33" s="18" t="s">
        <v>94</v>
      </c>
      <c r="C33" s="18" t="s">
        <v>95</v>
      </c>
      <c r="D33" s="43">
        <v>41</v>
      </c>
      <c r="E33" s="17" t="s">
        <v>96</v>
      </c>
      <c r="F33" s="17" t="s">
        <v>97</v>
      </c>
      <c r="G33" s="30"/>
      <c r="H33" s="30">
        <v>20</v>
      </c>
      <c r="I33" s="19">
        <f t="shared" si="2"/>
        <v>95129.4</v>
      </c>
      <c r="J33" s="20">
        <v>29.4</v>
      </c>
      <c r="K33" s="21" t="s">
        <v>27</v>
      </c>
      <c r="L33" s="21" t="s">
        <v>27</v>
      </c>
      <c r="M33" s="21" t="s">
        <v>27</v>
      </c>
      <c r="N33" s="21" t="s">
        <v>27</v>
      </c>
      <c r="O33" s="21" t="s">
        <v>27</v>
      </c>
      <c r="P33" s="21" t="s">
        <v>27</v>
      </c>
      <c r="Q33" s="19"/>
      <c r="S33" s="24">
        <v>0.5631944444444444</v>
      </c>
      <c r="T33" s="43">
        <v>41</v>
      </c>
      <c r="U33" s="23">
        <f t="shared" si="3"/>
        <v>0.5791666666666667</v>
      </c>
      <c r="V33" s="24">
        <v>0.579861111111111</v>
      </c>
      <c r="W33" s="23">
        <f t="shared" si="4"/>
        <v>0.000694444444444331</v>
      </c>
      <c r="X33" s="25">
        <f t="shared" si="5"/>
        <v>0.000694444444444331</v>
      </c>
      <c r="Y33" s="26">
        <f t="shared" si="6"/>
        <v>59.999999999990195</v>
      </c>
      <c r="Z33" s="28">
        <v>0</v>
      </c>
      <c r="AA33" s="43">
        <v>41</v>
      </c>
      <c r="AB33" s="23">
        <f t="shared" si="7"/>
        <v>0.06944444444444443</v>
      </c>
      <c r="AC33" s="24"/>
      <c r="AD33" s="23">
        <f t="shared" si="8"/>
        <v>0.06944444444444443</v>
      </c>
      <c r="AE33" s="25">
        <f t="shared" si="9"/>
        <v>0.06944444444444443</v>
      </c>
      <c r="AF33" s="26">
        <f t="shared" si="10"/>
        <v>5999.999999999999</v>
      </c>
      <c r="AG33" s="28">
        <f t="shared" si="11"/>
        <v>5999.999999999999</v>
      </c>
      <c r="AH33" s="43">
        <v>41</v>
      </c>
      <c r="AI33" s="23">
        <f t="shared" si="23"/>
        <v>0.009027777777777779</v>
      </c>
      <c r="AJ33" s="24"/>
      <c r="AK33" s="23">
        <f t="shared" si="13"/>
        <v>-0.009027777777777779</v>
      </c>
      <c r="AL33" s="25">
        <f t="shared" si="14"/>
        <v>-0.009027777777777779</v>
      </c>
      <c r="AM33" s="26">
        <f t="shared" si="15"/>
        <v>-780.0000000000001</v>
      </c>
      <c r="AN33" s="27">
        <f t="shared" si="16"/>
        <v>780.0000000000001</v>
      </c>
      <c r="AO33" s="28">
        <f t="shared" si="17"/>
        <v>780.0000000000001</v>
      </c>
      <c r="AP33" s="43">
        <v>41</v>
      </c>
      <c r="AQ33" s="23">
        <f>AJ33+$AQ$10</f>
        <v>0.015972222222222224</v>
      </c>
      <c r="AR33" s="24"/>
      <c r="AS33" s="23">
        <f>(AR33-AQ33)</f>
        <v>-0.015972222222222224</v>
      </c>
      <c r="AT33" s="25">
        <f>AS33</f>
        <v>-0.015972222222222224</v>
      </c>
      <c r="AU33" s="26">
        <f>IF(AT33&lt;0,AT33*60*24*60,0)</f>
        <v>-1380.0000000000002</v>
      </c>
      <c r="AV33" s="27">
        <f>IF(AU33&lt;0,AU33*-1,AU33)</f>
        <v>1380.0000000000002</v>
      </c>
      <c r="AW33" s="28">
        <f>AV33</f>
        <v>1380.0000000000002</v>
      </c>
      <c r="AX33" s="43">
        <v>41</v>
      </c>
      <c r="AY33" s="23">
        <f t="shared" si="18"/>
        <v>0.03125</v>
      </c>
      <c r="AZ33" s="24">
        <v>-1</v>
      </c>
      <c r="BA33" s="23">
        <f t="shared" si="19"/>
        <v>1.03125</v>
      </c>
      <c r="BB33" s="25">
        <f t="shared" si="20"/>
        <v>1.03125</v>
      </c>
      <c r="BC33" s="26">
        <f t="shared" si="21"/>
        <v>89100</v>
      </c>
      <c r="BD33" s="28">
        <f t="shared" si="22"/>
        <v>89100</v>
      </c>
      <c r="BE33" s="43">
        <v>41</v>
      </c>
      <c r="BF33" s="22"/>
      <c r="BG33" s="22"/>
    </row>
  </sheetData>
  <sheetProtection/>
  <autoFilter ref="A13:BG13">
    <sortState ref="A14:BG33">
      <sortCondition sortBy="value" ref="I14:I33"/>
    </sortState>
  </autoFilter>
  <mergeCells count="36">
    <mergeCell ref="AV1:AZ2"/>
    <mergeCell ref="AV3:AZ4"/>
    <mergeCell ref="AV5:AZ6"/>
    <mergeCell ref="AV7:AZ7"/>
    <mergeCell ref="AQ1:AR2"/>
    <mergeCell ref="AQ3:AR4"/>
    <mergeCell ref="AQ5:AR6"/>
    <mergeCell ref="AQ7:AR7"/>
    <mergeCell ref="AS1:AU2"/>
    <mergeCell ref="AS3:AU4"/>
    <mergeCell ref="AS5:AU6"/>
    <mergeCell ref="AS7:AU7"/>
    <mergeCell ref="AC7:AF7"/>
    <mergeCell ref="AG1:AK2"/>
    <mergeCell ref="AG3:AK4"/>
    <mergeCell ref="AG5:AK6"/>
    <mergeCell ref="AG7:AK7"/>
    <mergeCell ref="AL1:AP2"/>
    <mergeCell ref="AL3:AP4"/>
    <mergeCell ref="AL5:AP6"/>
    <mergeCell ref="AL7:AP7"/>
    <mergeCell ref="AB1:AB2"/>
    <mergeCell ref="AB3:AB4"/>
    <mergeCell ref="AB5:AB6"/>
    <mergeCell ref="AC1:AF2"/>
    <mergeCell ref="AC3:AF4"/>
    <mergeCell ref="AC5:AF6"/>
    <mergeCell ref="A1:V2"/>
    <mergeCell ref="A3:V4"/>
    <mergeCell ref="A5:V6"/>
    <mergeCell ref="A7:I7"/>
    <mergeCell ref="J7:V7"/>
    <mergeCell ref="W1:AA2"/>
    <mergeCell ref="W3:AA4"/>
    <mergeCell ref="W5:AA6"/>
    <mergeCell ref="W7:AA7"/>
  </mergeCells>
  <printOptions/>
  <pageMargins left="0.3937007874015748" right="0.3937007874015748" top="0.3937007874015748" bottom="0.3937007874015748" header="0" footer="0"/>
  <pageSetup cellComments="asDisplayed" fitToHeight="1" fitToWidth="1" horizontalDpi="300" verticalDpi="300" orientation="landscape" paperSize="9" scale="31" r:id="rId2"/>
  <colBreaks count="2" manualBreakCount="2">
    <brk id="9" max="32" man="1"/>
    <brk id="22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Sasha</cp:lastModifiedBy>
  <cp:lastPrinted>2015-05-26T09:49:06Z</cp:lastPrinted>
  <dcterms:created xsi:type="dcterms:W3CDTF">2000-10-17T18:51:36Z</dcterms:created>
  <dcterms:modified xsi:type="dcterms:W3CDTF">2015-05-26T09:49:08Z</dcterms:modified>
  <cp:category/>
  <cp:version/>
  <cp:contentType/>
  <cp:contentStatus/>
</cp:coreProperties>
</file>